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_Rozpracované stavby\RG_24069_Teplice Maršovská - střecha\04_Odevzdaná PD\20260218_Rozpočty aktualizace\"/>
    </mc:Choice>
  </mc:AlternateContent>
  <bookViews>
    <workbookView xWindow="0" yWindow="0" windowWidth="0" windowHeight="0"/>
  </bookViews>
  <sheets>
    <sheet name="Rekapitulace stavby" sheetId="1" r:id="rId1"/>
    <sheet name="00 - Ostatní náklady" sheetId="2" r:id="rId2"/>
    <sheet name="01 - Stavební úprav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'00 - Ostatní náklady'!$C$121:$K$163</definedName>
    <definedName name="_xlnm.Print_Area" localSheetId="1">'00 - Ostatní náklady'!$C$4:$J$76,'00 - Ostatní náklady'!$C$82:$J$103,'00 - Ostatní náklady'!$C$109:$J$163</definedName>
    <definedName name="_xlnm.Print_Titles" localSheetId="1">'00 - Ostatní náklady'!$121:$121</definedName>
    <definedName name="_xlnm._FilterDatabase" localSheetId="2" hidden="1">'01 - Stavební úpravy'!$C$135:$K$619</definedName>
    <definedName name="_xlnm.Print_Area" localSheetId="2">'01 - Stavební úpravy'!$C$4:$J$76,'01 - Stavební úpravy'!$C$82:$J$117,'01 - Stavební úpravy'!$C$123:$J$619</definedName>
    <definedName name="_xlnm.Print_Titles" localSheetId="2">'01 - Stavební úpravy'!$135:$135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618"/>
  <c r="BH618"/>
  <c r="BG618"/>
  <c r="BF618"/>
  <c r="T618"/>
  <c r="R618"/>
  <c r="P618"/>
  <c r="BI614"/>
  <c r="BH614"/>
  <c r="BG614"/>
  <c r="BF614"/>
  <c r="T614"/>
  <c r="R614"/>
  <c r="P614"/>
  <c r="BI610"/>
  <c r="BH610"/>
  <c r="BG610"/>
  <c r="BF610"/>
  <c r="T610"/>
  <c r="R610"/>
  <c r="P610"/>
  <c r="BI607"/>
  <c r="BH607"/>
  <c r="BG607"/>
  <c r="BF607"/>
  <c r="T607"/>
  <c r="R607"/>
  <c r="P607"/>
  <c r="BI602"/>
  <c r="BH602"/>
  <c r="BG602"/>
  <c r="BF602"/>
  <c r="T602"/>
  <c r="R602"/>
  <c r="P602"/>
  <c r="BI598"/>
  <c r="BH598"/>
  <c r="BG598"/>
  <c r="BF598"/>
  <c r="T598"/>
  <c r="R598"/>
  <c r="P598"/>
  <c r="BI594"/>
  <c r="BH594"/>
  <c r="BG594"/>
  <c r="BF594"/>
  <c r="T594"/>
  <c r="R594"/>
  <c r="P594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6"/>
  <c r="BH556"/>
  <c r="BG556"/>
  <c r="BF556"/>
  <c r="T556"/>
  <c r="R556"/>
  <c r="P556"/>
  <c r="BI553"/>
  <c r="BH553"/>
  <c r="BG553"/>
  <c r="BF553"/>
  <c r="T553"/>
  <c r="R553"/>
  <c r="P553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0"/>
  <c r="BH500"/>
  <c r="BG500"/>
  <c r="BF500"/>
  <c r="T500"/>
  <c r="R500"/>
  <c r="P500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2"/>
  <c r="BH482"/>
  <c r="BG482"/>
  <c r="BF482"/>
  <c r="T482"/>
  <c r="R482"/>
  <c r="P482"/>
  <c r="BI479"/>
  <c r="BH479"/>
  <c r="BG479"/>
  <c r="BF479"/>
  <c r="T479"/>
  <c r="R479"/>
  <c r="P479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1"/>
  <c r="BH451"/>
  <c r="BG451"/>
  <c r="BF451"/>
  <c r="T451"/>
  <c r="R451"/>
  <c r="P451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06"/>
  <c r="BH306"/>
  <c r="BG306"/>
  <c r="BF306"/>
  <c r="T306"/>
  <c r="R306"/>
  <c r="P306"/>
  <c r="BI299"/>
  <c r="BH299"/>
  <c r="BG299"/>
  <c r="BF299"/>
  <c r="T299"/>
  <c r="R299"/>
  <c r="P299"/>
  <c r="BI295"/>
  <c r="BH295"/>
  <c r="BG295"/>
  <c r="BF295"/>
  <c r="T295"/>
  <c r="R295"/>
  <c r="P295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J132"/>
  <c r="F132"/>
  <c r="F130"/>
  <c r="E128"/>
  <c r="J91"/>
  <c r="F91"/>
  <c r="F89"/>
  <c r="E87"/>
  <c r="J24"/>
  <c r="E24"/>
  <c r="J133"/>
  <c r="J23"/>
  <c r="J18"/>
  <c r="E18"/>
  <c r="F133"/>
  <c r="J17"/>
  <c r="J12"/>
  <c r="J89"/>
  <c r="E7"/>
  <c r="E126"/>
  <c i="2" r="J37"/>
  <c r="J36"/>
  <c i="1" r="AY95"/>
  <c i="2" r="J35"/>
  <c i="1" r="AX95"/>
  <c i="2"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89"/>
  <c r="E7"/>
  <c r="E112"/>
  <c i="1" r="L90"/>
  <c r="AM90"/>
  <c r="AM89"/>
  <c r="L89"/>
  <c r="AM87"/>
  <c r="L87"/>
  <c r="L85"/>
  <c r="L84"/>
  <c i="3" r="J602"/>
  <c r="J594"/>
  <c r="BK582"/>
  <c r="BK578"/>
  <c r="J576"/>
  <c r="BK570"/>
  <c r="BK564"/>
  <c r="J539"/>
  <c r="J536"/>
  <c r="J512"/>
  <c r="BK510"/>
  <c r="J473"/>
  <c r="J369"/>
  <c r="BK366"/>
  <c r="BK316"/>
  <c r="BK306"/>
  <c r="BK299"/>
  <c r="J289"/>
  <c r="J285"/>
  <c r="BK259"/>
  <c r="J248"/>
  <c r="BK244"/>
  <c r="J202"/>
  <c r="BK198"/>
  <c r="BK180"/>
  <c r="BK174"/>
  <c r="J157"/>
  <c r="J154"/>
  <c i="2" r="J158"/>
  <c r="J149"/>
  <c r="J148"/>
  <c r="BK138"/>
  <c r="BK132"/>
  <c i="3" r="BK576"/>
  <c r="J574"/>
  <c r="J566"/>
  <c r="J562"/>
  <c r="BK553"/>
  <c r="BK536"/>
  <c r="J515"/>
  <c r="J492"/>
  <c r="BK479"/>
  <c r="BK475"/>
  <c r="BK473"/>
  <c r="BK467"/>
  <c r="BK464"/>
  <c r="J461"/>
  <c r="J451"/>
  <c r="J449"/>
  <c r="J436"/>
  <c r="J432"/>
  <c r="J428"/>
  <c r="J382"/>
  <c r="J339"/>
  <c r="J328"/>
  <c r="BK321"/>
  <c r="J312"/>
  <c r="J299"/>
  <c r="BK289"/>
  <c r="J279"/>
  <c r="BK270"/>
  <c r="J263"/>
  <c r="J253"/>
  <c r="BK239"/>
  <c r="J220"/>
  <c r="BK217"/>
  <c r="BK211"/>
  <c r="BK207"/>
  <c r="BK202"/>
  <c r="BK171"/>
  <c r="J164"/>
  <c r="BK160"/>
  <c r="J151"/>
  <c r="BK148"/>
  <c r="J145"/>
  <c r="J142"/>
  <c i="2" r="BK160"/>
  <c r="BK154"/>
  <c r="BK141"/>
  <c r="BK135"/>
  <c r="BK125"/>
  <c i="3" r="J479"/>
  <c r="J475"/>
  <c r="BK436"/>
  <c r="BK419"/>
  <c r="J409"/>
  <c r="J395"/>
  <c r="J392"/>
  <c r="J366"/>
  <c r="J364"/>
  <c r="BK360"/>
  <c r="BK357"/>
  <c r="J321"/>
  <c r="BK318"/>
  <c r="BK229"/>
  <c r="J223"/>
  <c r="J214"/>
  <c r="J180"/>
  <c r="BK177"/>
  <c r="J614"/>
  <c r="J607"/>
  <c r="J590"/>
  <c r="BK586"/>
  <c r="BK580"/>
  <c r="J545"/>
  <c r="J533"/>
  <c r="J530"/>
  <c r="J521"/>
  <c r="BK518"/>
  <c r="BK515"/>
  <c r="BK512"/>
  <c r="BK507"/>
  <c r="BK504"/>
  <c r="J470"/>
  <c r="BK425"/>
  <c r="BK422"/>
  <c r="J419"/>
  <c r="J379"/>
  <c r="BK376"/>
  <c r="BK372"/>
  <c r="BK364"/>
  <c r="J360"/>
  <c r="J357"/>
  <c r="J276"/>
  <c r="J270"/>
  <c r="BK209"/>
  <c r="J184"/>
  <c r="J171"/>
  <c r="BK168"/>
  <c i="2" r="J132"/>
  <c i="3" r="J618"/>
  <c r="BK614"/>
  <c r="J610"/>
  <c r="BK590"/>
  <c r="J586"/>
  <c r="J579"/>
  <c r="J560"/>
  <c r="J548"/>
  <c r="J542"/>
  <c r="BK461"/>
  <c r="BK446"/>
  <c r="J440"/>
  <c r="J376"/>
  <c r="BK342"/>
  <c r="J331"/>
  <c r="BK328"/>
  <c r="J325"/>
  <c r="BK285"/>
  <c r="BK282"/>
  <c r="BK279"/>
  <c r="BK276"/>
  <c r="J273"/>
  <c r="BK234"/>
  <c r="J229"/>
  <c r="BK226"/>
  <c r="J211"/>
  <c r="J205"/>
  <c r="J200"/>
  <c i="2" r="J151"/>
  <c r="J141"/>
  <c r="J138"/>
  <c r="J135"/>
  <c i="3" r="BK572"/>
  <c r="J518"/>
  <c r="J495"/>
  <c r="BK482"/>
  <c r="J464"/>
  <c r="BK458"/>
  <c r="BK443"/>
  <c r="J425"/>
  <c r="J416"/>
  <c r="BK412"/>
  <c r="BK409"/>
  <c r="BK406"/>
  <c r="BK403"/>
  <c r="BK354"/>
  <c r="J350"/>
  <c r="J346"/>
  <c r="BK331"/>
  <c r="J316"/>
  <c r="BK273"/>
  <c r="J244"/>
  <c r="J234"/>
  <c r="J197"/>
  <c i="2" r="J160"/>
  <c r="BK151"/>
  <c r="BK150"/>
  <c r="BK144"/>
  <c r="J125"/>
  <c i="3" r="BK610"/>
  <c r="BK607"/>
  <c r="BK602"/>
  <c r="BK598"/>
  <c r="J580"/>
  <c r="BK579"/>
  <c r="BK556"/>
  <c r="J527"/>
  <c r="J524"/>
  <c r="BK500"/>
  <c r="J482"/>
  <c r="J467"/>
  <c r="BK455"/>
  <c r="J446"/>
  <c r="J443"/>
  <c r="BK440"/>
  <c r="BK416"/>
  <c r="J389"/>
  <c r="J282"/>
  <c r="J267"/>
  <c r="BK263"/>
  <c r="J259"/>
  <c r="J196"/>
  <c r="J160"/>
  <c r="J139"/>
  <c i="2" r="BK158"/>
  <c r="J154"/>
  <c r="BK148"/>
  <c r="J128"/>
  <c i="3" r="BK618"/>
  <c r="J598"/>
  <c r="BK594"/>
  <c r="J582"/>
  <c r="J578"/>
  <c r="BK574"/>
  <c r="BK568"/>
  <c r="BK566"/>
  <c r="J564"/>
  <c r="BK560"/>
  <c r="J553"/>
  <c r="J551"/>
  <c r="BK548"/>
  <c r="J556"/>
  <c r="BK521"/>
  <c r="BK470"/>
  <c r="J406"/>
  <c r="J403"/>
  <c r="J398"/>
  <c r="BK382"/>
  <c r="J354"/>
  <c r="BK350"/>
  <c r="BK220"/>
  <c r="BK200"/>
  <c r="J189"/>
  <c r="BK184"/>
  <c i="2" r="J150"/>
  <c i="3" r="J570"/>
  <c r="BK562"/>
  <c r="BK542"/>
  <c r="BK539"/>
  <c r="BK533"/>
  <c r="BK530"/>
  <c r="BK489"/>
  <c r="BK486"/>
  <c r="J458"/>
  <c r="J455"/>
  <c r="BK451"/>
  <c r="BK449"/>
  <c r="J412"/>
  <c r="J401"/>
  <c r="BK398"/>
  <c r="BK395"/>
  <c r="BK392"/>
  <c r="BK389"/>
  <c r="BK385"/>
  <c r="BK379"/>
  <c r="J318"/>
  <c r="J295"/>
  <c r="BK253"/>
  <c r="BK248"/>
  <c r="J226"/>
  <c r="BK223"/>
  <c r="J217"/>
  <c r="J192"/>
  <c r="BK164"/>
  <c r="BK157"/>
  <c r="BK154"/>
  <c r="BK151"/>
  <c r="J148"/>
  <c r="BK145"/>
  <c r="BK142"/>
  <c r="BK139"/>
  <c i="2" r="J161"/>
  <c i="1" r="AS94"/>
  <c i="3" r="J572"/>
  <c r="BK545"/>
  <c r="BK527"/>
  <c r="BK524"/>
  <c r="J507"/>
  <c r="J504"/>
  <c r="J500"/>
  <c r="BK492"/>
  <c r="J489"/>
  <c r="J486"/>
  <c r="BK432"/>
  <c r="BK428"/>
  <c r="BK401"/>
  <c r="J372"/>
  <c r="BK369"/>
  <c r="BK339"/>
  <c r="J335"/>
  <c r="BK325"/>
  <c r="BK312"/>
  <c r="J306"/>
  <c r="J209"/>
  <c r="BK205"/>
  <c r="J198"/>
  <c r="BK196"/>
  <c r="BK192"/>
  <c r="BK189"/>
  <c i="2" r="BK161"/>
  <c r="BK149"/>
  <c i="3" r="J568"/>
  <c r="BK551"/>
  <c r="J510"/>
  <c r="BK495"/>
  <c r="J422"/>
  <c r="J385"/>
  <c r="BK346"/>
  <c r="J342"/>
  <c r="BK335"/>
  <c r="BK295"/>
  <c r="BK267"/>
  <c r="J239"/>
  <c r="BK214"/>
  <c r="J207"/>
  <c r="BK197"/>
  <c r="J177"/>
  <c r="J174"/>
  <c r="J168"/>
  <c i="2" r="J144"/>
  <c r="BK128"/>
  <c i="3" l="1" r="BK167"/>
  <c r="J167"/>
  <c r="J100"/>
  <c r="BK195"/>
  <c r="J195"/>
  <c r="J102"/>
  <c r="BK561"/>
  <c r="J561"/>
  <c r="J113"/>
  <c i="2" r="T124"/>
  <c r="P159"/>
  <c i="3" r="R167"/>
  <c r="R195"/>
  <c r="T561"/>
  <c i="2" r="BK147"/>
  <c r="J147"/>
  <c r="J99"/>
  <c r="T159"/>
  <c i="3" r="R183"/>
  <c r="P581"/>
  <c r="BK183"/>
  <c r="J183"/>
  <c r="J101"/>
  <c r="P195"/>
  <c r="T581"/>
  <c r="P167"/>
  <c r="R216"/>
  <c r="P317"/>
  <c r="P365"/>
  <c r="T365"/>
  <c r="P402"/>
  <c r="T402"/>
  <c r="P450"/>
  <c r="T450"/>
  <c r="R474"/>
  <c r="BK511"/>
  <c r="J511"/>
  <c r="J111"/>
  <c r="T511"/>
  <c r="P552"/>
  <c r="T552"/>
  <c r="BK581"/>
  <c r="J581"/>
  <c r="J114"/>
  <c r="BK606"/>
  <c r="J606"/>
  <c r="J115"/>
  <c i="2" r="P124"/>
  <c i="3" r="R138"/>
  <c r="R137"/>
  <c r="P216"/>
  <c r="R317"/>
  <c r="R365"/>
  <c r="BK402"/>
  <c r="J402"/>
  <c r="J108"/>
  <c r="R402"/>
  <c r="BK450"/>
  <c r="J450"/>
  <c r="J109"/>
  <c r="R450"/>
  <c r="BK474"/>
  <c r="J474"/>
  <c r="J110"/>
  <c r="P474"/>
  <c r="T474"/>
  <c r="P511"/>
  <c r="R511"/>
  <c r="BK552"/>
  <c r="J552"/>
  <c r="J112"/>
  <c r="R552"/>
  <c r="P561"/>
  <c r="R561"/>
  <c r="R581"/>
  <c r="P606"/>
  <c r="T138"/>
  <c r="P183"/>
  <c r="T606"/>
  <c r="BK138"/>
  <c r="T183"/>
  <c r="BK317"/>
  <c r="J317"/>
  <c r="J106"/>
  <c r="BK613"/>
  <c r="J613"/>
  <c r="J116"/>
  <c i="2" r="T147"/>
  <c i="3" r="BK216"/>
  <c r="J216"/>
  <c r="J105"/>
  <c r="R606"/>
  <c i="2" r="R147"/>
  <c i="3" r="R613"/>
  <c i="2" r="BK124"/>
  <c r="J124"/>
  <c r="J98"/>
  <c r="P147"/>
  <c r="BK159"/>
  <c r="J159"/>
  <c r="J102"/>
  <c i="3" r="P138"/>
  <c r="P137"/>
  <c r="T216"/>
  <c r="BK365"/>
  <c r="J365"/>
  <c r="J107"/>
  <c r="P613"/>
  <c i="2" r="R124"/>
  <c r="R123"/>
  <c r="R122"/>
  <c r="R159"/>
  <c i="3" r="T167"/>
  <c r="T195"/>
  <c r="T317"/>
  <c r="T613"/>
  <c i="2" r="E85"/>
  <c r="BE150"/>
  <c i="3" r="E85"/>
  <c r="J130"/>
  <c r="BE198"/>
  <c r="BE209"/>
  <c r="BE217"/>
  <c r="BE244"/>
  <c r="BE270"/>
  <c r="BE285"/>
  <c r="BE328"/>
  <c r="BE350"/>
  <c r="BE369"/>
  <c r="BE389"/>
  <c r="BE416"/>
  <c r="BE524"/>
  <c r="BE556"/>
  <c i="2" r="F119"/>
  <c i="3" r="J92"/>
  <c r="BE168"/>
  <c r="BE248"/>
  <c r="BE273"/>
  <c r="BE316"/>
  <c r="BE342"/>
  <c r="BE354"/>
  <c r="BE376"/>
  <c r="BE395"/>
  <c r="BE403"/>
  <c r="BE440"/>
  <c r="BE495"/>
  <c r="BK213"/>
  <c r="J213"/>
  <c r="J103"/>
  <c i="2" r="BE160"/>
  <c i="3" r="F92"/>
  <c r="BE229"/>
  <c r="BE321"/>
  <c r="BE382"/>
  <c r="BE479"/>
  <c r="BE510"/>
  <c r="BE545"/>
  <c i="2" r="BE125"/>
  <c i="3" r="BE148"/>
  <c r="BE151"/>
  <c r="BE177"/>
  <c r="BE192"/>
  <c r="BE295"/>
  <c r="BE357"/>
  <c r="BE385"/>
  <c r="BE409"/>
  <c r="BE475"/>
  <c r="BE566"/>
  <c r="BE542"/>
  <c r="BE586"/>
  <c r="BE618"/>
  <c i="2" r="BE135"/>
  <c r="BE141"/>
  <c r="BE149"/>
  <c i="3" r="BE154"/>
  <c r="BE200"/>
  <c r="BE207"/>
  <c r="BE211"/>
  <c r="BE220"/>
  <c r="BE226"/>
  <c r="BE253"/>
  <c r="BE335"/>
  <c r="BE364"/>
  <c r="BE366"/>
  <c r="BE392"/>
  <c r="BE398"/>
  <c r="BE449"/>
  <c r="BE489"/>
  <c r="BE512"/>
  <c r="BE560"/>
  <c r="BE568"/>
  <c r="BE570"/>
  <c r="BE576"/>
  <c r="BE578"/>
  <c r="BE602"/>
  <c i="2" r="BE132"/>
  <c r="BE148"/>
  <c r="BE154"/>
  <c r="BE158"/>
  <c r="BK153"/>
  <c r="J153"/>
  <c r="J100"/>
  <c i="3" r="BE325"/>
  <c r="BE436"/>
  <c r="BE500"/>
  <c r="BE539"/>
  <c r="BE548"/>
  <c r="BE553"/>
  <c r="BE562"/>
  <c i="2" r="BE161"/>
  <c i="3" r="BE139"/>
  <c r="BE180"/>
  <c r="BE184"/>
  <c r="BE189"/>
  <c r="BE259"/>
  <c r="BE289"/>
  <c r="BE306"/>
  <c r="BE312"/>
  <c r="BE379"/>
  <c r="BE419"/>
  <c r="BE504"/>
  <c r="BE533"/>
  <c r="BE564"/>
  <c r="BE572"/>
  <c r="BE582"/>
  <c r="BE594"/>
  <c r="BE607"/>
  <c r="BE145"/>
  <c r="BE174"/>
  <c r="BE223"/>
  <c r="BE239"/>
  <c r="BE279"/>
  <c r="BE318"/>
  <c r="BE346"/>
  <c r="BE406"/>
  <c r="BE455"/>
  <c r="BE461"/>
  <c r="BE464"/>
  <c r="BE473"/>
  <c r="BE598"/>
  <c r="BE610"/>
  <c i="2" r="J92"/>
  <c r="BE128"/>
  <c r="BK157"/>
  <c r="J157"/>
  <c r="J101"/>
  <c i="3" r="BE164"/>
  <c r="BE171"/>
  <c r="BE197"/>
  <c r="BE202"/>
  <c r="BE263"/>
  <c r="BE276"/>
  <c r="BE282"/>
  <c r="BE299"/>
  <c r="BE339"/>
  <c r="BE446"/>
  <c r="BE451"/>
  <c r="BE458"/>
  <c r="BE492"/>
  <c r="BK163"/>
  <c r="J163"/>
  <c r="J99"/>
  <c i="2" r="J116"/>
  <c r="BE138"/>
  <c r="BE144"/>
  <c r="BE151"/>
  <c i="3" r="BE157"/>
  <c r="BE214"/>
  <c r="BE234"/>
  <c r="BE360"/>
  <c r="BE372"/>
  <c r="BE412"/>
  <c r="BE422"/>
  <c r="BE425"/>
  <c r="BE443"/>
  <c r="BE470"/>
  <c r="BE486"/>
  <c r="BE507"/>
  <c r="BE521"/>
  <c r="BE527"/>
  <c r="BE530"/>
  <c r="BE536"/>
  <c r="BE551"/>
  <c r="BE142"/>
  <c r="BE160"/>
  <c r="BE196"/>
  <c r="BE205"/>
  <c r="BE267"/>
  <c r="BE331"/>
  <c r="BE401"/>
  <c r="BE428"/>
  <c r="BE432"/>
  <c r="BE467"/>
  <c r="BE482"/>
  <c r="BE515"/>
  <c r="BE518"/>
  <c r="BE574"/>
  <c r="BE579"/>
  <c r="BE580"/>
  <c r="BE590"/>
  <c r="BE614"/>
  <c i="2" r="F35"/>
  <c i="1" r="BB95"/>
  <c i="3" r="J34"/>
  <c i="1" r="AW96"/>
  <c i="3" r="F36"/>
  <c i="1" r="BC96"/>
  <c i="3" r="F37"/>
  <c i="1" r="BD96"/>
  <c i="2" r="F36"/>
  <c i="1" r="BC95"/>
  <c i="2" r="J34"/>
  <c i="1" r="AW95"/>
  <c i="2" r="F34"/>
  <c i="1" r="BA95"/>
  <c i="2" r="F37"/>
  <c i="1" r="BD95"/>
  <c i="3" r="F35"/>
  <c i="1" r="BB96"/>
  <c i="3" r="F34"/>
  <c i="1" r="BA96"/>
  <c i="3" l="1" r="BK137"/>
  <c r="J137"/>
  <c r="J97"/>
  <c r="T215"/>
  <c r="P215"/>
  <c r="R215"/>
  <c r="T137"/>
  <c r="T136"/>
  <c i="2" r="P123"/>
  <c r="P122"/>
  <c i="1" r="AU95"/>
  <c i="3" r="P136"/>
  <c i="1" r="AU96"/>
  <c i="2" r="T123"/>
  <c r="T122"/>
  <c i="3" r="R136"/>
  <c r="J138"/>
  <c r="J98"/>
  <c i="2" r="BK123"/>
  <c r="J123"/>
  <c r="J97"/>
  <c i="3" r="BK215"/>
  <c r="J215"/>
  <c r="J104"/>
  <c i="2" r="J33"/>
  <c i="1" r="AV95"/>
  <c r="AT95"/>
  <c r="BC94"/>
  <c r="AY94"/>
  <c r="BB94"/>
  <c r="W31"/>
  <c i="3" r="F33"/>
  <c i="1" r="AZ96"/>
  <c r="BA94"/>
  <c r="AW94"/>
  <c r="AK30"/>
  <c r="BD94"/>
  <c r="W33"/>
  <c i="3" r="J33"/>
  <c i="1" r="AV96"/>
  <c r="AT96"/>
  <c i="2" r="F33"/>
  <c i="1" r="AZ95"/>
  <c i="2" l="1" r="BK122"/>
  <c r="J122"/>
  <c r="J96"/>
  <c i="3" r="BK136"/>
  <c r="J136"/>
  <c r="J96"/>
  <c i="1" r="AZ94"/>
  <c r="W29"/>
  <c r="AU94"/>
  <c r="W30"/>
  <c r="W32"/>
  <c r="AX94"/>
  <c i="3" l="1" r="J30"/>
  <c i="1" r="AG96"/>
  <c r="AN96"/>
  <c r="AV94"/>
  <c r="AK29"/>
  <c i="2" r="J30"/>
  <c i="1" r="AG95"/>
  <c r="AN95"/>
  <c i="2" l="1" r="J39"/>
  <c i="3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<sst xmlns="http://schemas.openxmlformats.org/spreadsheetml/2006/main">
  <si>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</si>
  <si>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</si>
  <si>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</si>
  <si>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</si>
  <si>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</si>
  <si>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{07ce5839-adc6-4671-8438-8cc5eb3caa55}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</si>
  <si>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</si>
  <si>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</si>
  <si>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</si>
  <si>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</si>
  <si>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</si>
  <si>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</si>
  <si>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</si>
  <si>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</si>
  <si>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RG_24069_S3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</si>
  <si>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</si>
  <si>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</si>
  <si>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střechy ZŠ Maršovská - pavilon S3, Teplice</t>
  </si>
  <si>
    <t>KSO:</t>
  </si>
  <si>
    <t>CC-CZ:</t>
  </si>
  <si>
    <t>Místo:</t>
  </si>
  <si>
    <t>Maršovská 1575/2, 415 01 Teplice – Trnovany</t>
  </si>
  <si>
    <t>Datum:</t>
  </si>
  <si>
    <t>20. 1. 2025</t>
  </si>
  <si>
    <t>Zadavatel:</t>
  </si>
  <si>
    <t>IČ:</t>
  </si>
  <si>
    <t>65639669</t>
  </si>
  <si>
    <t>Statutární město Teplice</t>
  </si>
  <si>
    <t>DIČ:</t>
  </si>
  <si>
    <t>Uchazeč:</t>
  </si>
  <si>
    <t>Vyplň údaj</t>
  </si>
  <si>
    <t>Projektant:</t>
  </si>
  <si>
    <t>27967344</t>
  </si>
  <si>
    <t>RotaGroup a.s.</t>
  </si>
  <si>
    <t>CZ27967344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</si>
  <si>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</si>
  <si>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</si>
  <si>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</si>
  <si>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</si>
  <si>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</si>
  <si>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</si>
  <si>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</si>
  <si>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</si>
  <si>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</si>
  <si>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</si>
  <si>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</si>
  <si>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</si>
  <si>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</si>
  <si>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</si>
  <si>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</si>
  <si>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</si>
  <si>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</si>
  <si>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</si>
  <si>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</si>
  <si>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</si>
  <si>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</si>
  <si>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</si>
  <si>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</si>
  <si>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</si>
  <si>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</si>
  <si>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</si>
  <si>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</si>
  <si>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</si>
  <si>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</si>
  <si>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</si>
  <si>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</si>
  <si>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</si>
  <si>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</si>
  <si>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</si>
  <si>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</si>
  <si>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</si>
  <si>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</si>
  <si>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</si>
  <si>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</si>
  <si>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</si>
  <si>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</si>
  <si>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</si>
  <si>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</si>
  <si>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</si>
  <si>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</si>
  <si>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</si>
  <si>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</si>
  <si>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</si>
  <si>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</si>
  <si>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</si>
  <si>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Ostatní náklady</t>
  </si>
  <si>
    <t>STA</t>
  </si>
  <si>
    <t>1</t>
  </si>
  <si>
    <t>{edaf4645-e3e4-4d4f-b73b-e18352004343}</t>
  </si>
  <si>
    <t>2</t>
  </si>
  <si>
    <t>01</t>
  </si>
  <si>
    <t>Stavební úpravy</t>
  </si>
  <si>
    <t>{238eb3d3-ea8c-4e4c-a948-ba4297f62d1f}</t>
  </si>
  <si>
    <t>KRYCÍ LIST SOUPISU PRACÍ</t>
  </si>
  <si>
    <t>Objekt:</t>
  </si>
  <si>
    <t>00 - Ostatní náklady</t>
  </si>
  <si>
    <t>- URČENÍ VRN STAVBY PROVEDE DODAVATEL STAVBY. CENY MUSÍ ZAHRNOVAT I NÁKLADY NA PŘIPOJENÍ, MĚŘENÍ A SPOTŘEBY MÉDIÍ PRO REALIZACI. DÁLE NÁKLADY NA ZAŘÍZENÍ STAVENIŠTĚ, MOŽNÝ PROVOZ INVESTORA A VEŠKERÉ NÁKLADY NA REVIZE A ZKOUŠKY SPOJENÉ S UVEDENÍM STAVBY DO PROVOZU, NÁKLADY SPOJENÉ S KOLAUDAČNÍM ŘÍZENÍM.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</si>
  <si>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</si>
  <si>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</si>
  <si>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</si>
  <si>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</si>
  <si>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</si>
  <si>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</si>
  <si>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</si>
  <si>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</si>
  <si>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</si>
  <si>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</si>
  <si>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</si>
  <si>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</si>
  <si>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</si>
  <si>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</si>
  <si>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</si>
  <si>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</si>
  <si>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</si>
  <si>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</si>
  <si>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</si>
  <si>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</si>
  <si>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</si>
  <si>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</si>
  <si>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</si>
  <si>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</si>
  <si>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</si>
  <si>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</si>
  <si>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</si>
  <si>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</si>
  <si>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</si>
  <si>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</si>
  <si>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</si>
  <si>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VRN.1.11</t>
  </si>
  <si>
    <t>Náklady na dopracování dílenské dokumentace a detailů</t>
  </si>
  <si>
    <t>soubor</t>
  </si>
  <si>
    <t>1024</t>
  </si>
  <si>
    <t>-292636317</t>
  </si>
  <si>
    <t>VV</t>
  </si>
  <si>
    <t>Součet</t>
  </si>
  <si>
    <t>4</t>
  </si>
  <si>
    <t>VRN.1.12</t>
  </si>
  <si>
    <t>DSPS včetně geodetického zaměření</t>
  </si>
  <si>
    <t>-870785534</t>
  </si>
  <si>
    <t>P</t>
  </si>
  <si>
    <t>Poznámka k položce:_x000d_
DSPS včetně geodetického zaměření, i v digitálním zpracování</t>
  </si>
  <si>
    <t>3</t>
  </si>
  <si>
    <t>VRN.1.13</t>
  </si>
  <si>
    <t>Odborné průzkumy, sondy</t>
  </si>
  <si>
    <t>-2144201087</t>
  </si>
  <si>
    <t>VRN.1.21</t>
  </si>
  <si>
    <t>Vytýčení sítí, záborů, staveniště</t>
  </si>
  <si>
    <t>2045816739</t>
  </si>
  <si>
    <t>VRN.1.31</t>
  </si>
  <si>
    <t>Komplexní a ostatní vyzkoušení, revize</t>
  </si>
  <si>
    <t>-83663959</t>
  </si>
  <si>
    <t>6</t>
  </si>
  <si>
    <t>VRN.1.41</t>
  </si>
  <si>
    <t>Poplatky za zábory</t>
  </si>
  <si>
    <t>-1230222857</t>
  </si>
  <si>
    <t>7</t>
  </si>
  <si>
    <t>VRN.1.42</t>
  </si>
  <si>
    <t>Poplatky spojené s DIO</t>
  </si>
  <si>
    <t>1420446989</t>
  </si>
  <si>
    <t>VRN3</t>
  </si>
  <si>
    <t>Zařízení staveniště</t>
  </si>
  <si>
    <t>8</t>
  </si>
  <si>
    <t>VRN.3.01</t>
  </si>
  <si>
    <t>1059931180</t>
  </si>
  <si>
    <t>9</t>
  </si>
  <si>
    <t>VRN.3.02</t>
  </si>
  <si>
    <t>Připojení na inženýrské sítě vč. nákladů na energie</t>
  </si>
  <si>
    <t>478238916</t>
  </si>
  <si>
    <t>10</t>
  </si>
  <si>
    <t>VRN.3.03</t>
  </si>
  <si>
    <t>Náklady na zabezpečení staveniště</t>
  </si>
  <si>
    <t>-736665704</t>
  </si>
  <si>
    <t>11</t>
  </si>
  <si>
    <t>VRN.3.04</t>
  </si>
  <si>
    <t>Náklady na zajištění BOZP na staveništi</t>
  </si>
  <si>
    <t>-784730415</t>
  </si>
  <si>
    <t>Poznámka k položce:_x000d_
včetně kolektivního či osobního zajištění pracovníků ve výškách</t>
  </si>
  <si>
    <t>VRN4</t>
  </si>
  <si>
    <t>Inženýrská činnost</t>
  </si>
  <si>
    <t>VRN.4.01</t>
  </si>
  <si>
    <t>Kompletační a koordinační činnost</t>
  </si>
  <si>
    <t>-1431695289</t>
  </si>
  <si>
    <t>VRN6</t>
  </si>
  <si>
    <t>Územní vlivy</t>
  </si>
  <si>
    <t>13</t>
  </si>
  <si>
    <t>VRN.6.01</t>
  </si>
  <si>
    <t>833202559</t>
  </si>
  <si>
    <t>VRN7</t>
  </si>
  <si>
    <t>Provozní vlivy</t>
  </si>
  <si>
    <t>14</t>
  </si>
  <si>
    <t>VRN.7.01</t>
  </si>
  <si>
    <t>22316697</t>
  </si>
  <si>
    <t>15</t>
  </si>
  <si>
    <t>VRN.7.02</t>
  </si>
  <si>
    <t>Součinnost s provozem investora</t>
  </si>
  <si>
    <t>496690964</t>
  </si>
  <si>
    <t>01 - Stavební úpravy</t>
  </si>
  <si>
    <t xml:space="preserve">- VEŠKERÉ OPLECHOVÁNÍ JE UVAŽOVÁNO VČ. KOTEVNÍCH PRVKŮ, PŘÍPONEK APOD. - POLOŽKY ZAHRNUJÍ KOMPLETNÍ PROVEDENÍ JEDNOTLIVÝCH PRACÍ VČ. POMOCNÝCH I KOTEVNÍCH MATERIÁLŮ, TECHNIKY A TECHNOLOGIE PRO MONTÁŽ A DALŠÍCH NEZBYTNÝCH ČINNOSTÍ, ZAŘÍŽENÍ A MATERIÁLŮ, TAK ABY BYLA PRÁCE PROVEDENA KOMPLEXNĚ, DLE TECHNOLOGICKÉHO PŘEDPISU DODAVATELE MATERIÁLU A DLE PROJEKTOVÉ DOKUMENTACE, KTERÁ JE NEDÍLNOU SOUČÁSTÍ TOHOTO ROZPOČTU.  - URČENÍ VRN STAVBY PROVEDE DODAVATEL STAVBY. CENY MUSÍ ZAHRNOVAT I NÁKLADY NA PŘIPOJENÍ, MĚŘENÍ A SPOTŘEBY MÉDIÍ PRO REALIZACI. DÁLE NÁKLADY NA ZAŘÍZENÍ STAVENIŠTĚ, MOŽNÝ PROVOZ INVESTORA A VEŠKERÉ NÁKLADY NA REVIZE A ZKOUŠKY SPOJENÉ S UVEDENÍM STAVBY DO PROVOZU. - URČENÍ PŘESUNU HMOT PRO JEDNOTLIVÉ ODDÍLY PROVEDE DODAVATEL STAVBY. MINIMÁLNÍ PROCENTUÁLNÍ HODNOTA MNOŽSTVÍ MUSÍ BÝT STANOVENA. - VEŠKERÉ UVEDENÉ MATERIÁLY NEJSOU ZÁVAZNÉ, JE MOŽNÉ JE NAHRADIT JINÝMI, ALE VŽDY NA STEJNÉ ČI VYŠŠÍ KVALITATIVNÍ ÚROVNI. - DOKONČOVACÍ PRÁCE NA ELEKTROINSTALACÍCH (SVÍTIDLA, ZÁSUVKY, SPÍNAČE) JSOU VE STANDARDNÍM PROVEDENÍ NA BĚŽNÉ CENOVÉ ÚROVNI. FINÁLNÍ DESIGN VYBERE INVESTROR V PRŮBĚHU REALIZACE.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</si>
  <si>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</si>
  <si>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</si>
  <si>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</si>
  <si>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</si>
  <si>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</si>
  <si>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</si>
  <si>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</si>
  <si>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</si>
  <si>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</si>
  <si>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</si>
  <si>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</si>
  <si>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</si>
  <si>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</si>
  <si>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</si>
  <si>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</si>
  <si>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</si>
  <si>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</si>
  <si>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</si>
  <si>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</si>
  <si>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</si>
  <si>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HSV</t>
  </si>
  <si>
    <t>Práce a dodávky HSV</t>
  </si>
  <si>
    <t>Zemní práce</t>
  </si>
  <si>
    <t>181411131</t>
  </si>
  <si>
    <t>Založení parkového trávníku výsevem pl do 1000 m2 v rovině a ve svahu do 1:5</t>
  </si>
  <si>
    <t>m2</t>
  </si>
  <si>
    <t>-1648510068</t>
  </si>
  <si>
    <t>85</t>
  </si>
  <si>
    <t>M</t>
  </si>
  <si>
    <t>00572470</t>
  </si>
  <si>
    <t>osivo směs travní univerzál</t>
  </si>
  <si>
    <t>kg</t>
  </si>
  <si>
    <t>1332627538</t>
  </si>
  <si>
    <t>85*0,03*1,1</t>
  </si>
  <si>
    <t>181913111</t>
  </si>
  <si>
    <t>Úprava pláně v hornině třídy těžitelnosti II skupiny 4 bez zhutnění ručně</t>
  </si>
  <si>
    <t>-1978077052</t>
  </si>
  <si>
    <t>10321100</t>
  </si>
  <si>
    <t>zahradní substrát pro výsadbu VL</t>
  </si>
  <si>
    <t>m3</t>
  </si>
  <si>
    <t>514565476</t>
  </si>
  <si>
    <t>85*0,05</t>
  </si>
  <si>
    <t>184851111</t>
  </si>
  <si>
    <t>Hnojení roztokem hnojiva v rovině a svahu do 1:2</t>
  </si>
  <si>
    <t>1676164836</t>
  </si>
  <si>
    <t>85*0,001</t>
  </si>
  <si>
    <t>25191155</t>
  </si>
  <si>
    <t>hnojivo průmyslové pro dřeviny i travinu</t>
  </si>
  <si>
    <t>790929836</t>
  </si>
  <si>
    <t>85/200*2</t>
  </si>
  <si>
    <t>185803111</t>
  </si>
  <si>
    <t>Ošetření trávníku shrabáním v rovině a svahu do 1:5</t>
  </si>
  <si>
    <t>1480231150</t>
  </si>
  <si>
    <t>185804312</t>
  </si>
  <si>
    <t>Zalití rostlin vodou plocha přes 20 m2</t>
  </si>
  <si>
    <t>883534435</t>
  </si>
  <si>
    <t>85*0,02</t>
  </si>
  <si>
    <t>Svislé a kompletní konstrukce</t>
  </si>
  <si>
    <t>342244101</t>
  </si>
  <si>
    <t>Příčka z cihel děrovaných do P10 na maltu M5 tloušťky 80 mm</t>
  </si>
  <si>
    <t>976006402</t>
  </si>
  <si>
    <t>"střešní výlezy"(1,2*2+0,8*2)*0,5</t>
  </si>
  <si>
    <t>Úpravy povrchů, podlahy a osazování výplní</t>
  </si>
  <si>
    <t>611325225</t>
  </si>
  <si>
    <t>Vápenocementová štuková omítka malých ploch přes 1 do 4 m2 na stropech</t>
  </si>
  <si>
    <t>kus</t>
  </si>
  <si>
    <t>-777696218</t>
  </si>
  <si>
    <t>"střešní výlezy" 1</t>
  </si>
  <si>
    <t>619991001</t>
  </si>
  <si>
    <t>Zakrytí podlahy PE fólií</t>
  </si>
  <si>
    <t>-419768480</t>
  </si>
  <si>
    <t>"střešní výlezy" 6</t>
  </si>
  <si>
    <t>622321121</t>
  </si>
  <si>
    <t>Vápenocementová omítka hladká jednovrstvá vnějších stěn nanášená ručně</t>
  </si>
  <si>
    <t>1473635824</t>
  </si>
  <si>
    <t>"vyrovnání atik"110,1*0,83</t>
  </si>
  <si>
    <t>629995101</t>
  </si>
  <si>
    <t>Očištění vnějších ploch tlakovou vodou</t>
  </si>
  <si>
    <t>131617604</t>
  </si>
  <si>
    <t>"Pavilon S3_zásobování_nezateplená střecha"36,3</t>
  </si>
  <si>
    <t>632450131</t>
  </si>
  <si>
    <t>Vyrovnávací cementový potěr tl přes 10 do 20 mm ze suchých směsí provedený v ploše</t>
  </si>
  <si>
    <t>2041944603</t>
  </si>
  <si>
    <t>"pavilon S3"596,2</t>
  </si>
  <si>
    <t>Ostatní konstrukce a práce, bourání</t>
  </si>
  <si>
    <t>765192001</t>
  </si>
  <si>
    <t>Nouzové (provizorní) zakrytí střechy plachtou</t>
  </si>
  <si>
    <t>16</t>
  </si>
  <si>
    <t>1474975992</t>
  </si>
  <si>
    <t>"pavilon S3"645,1+51,2</t>
  </si>
  <si>
    <t>"výlezy na střechu"22,9*0,6/4</t>
  </si>
  <si>
    <t>"vytažení u VZT"(1,9+0,9+0,5+0,5+0,9)*1,5</t>
  </si>
  <si>
    <t>9 0003</t>
  </si>
  <si>
    <t>Tahové zkoušky střešního pláště</t>
  </si>
  <si>
    <t>-1103968613</t>
  </si>
  <si>
    <t>"pavilon S3"3</t>
  </si>
  <si>
    <t>17</t>
  </si>
  <si>
    <t>962031132</t>
  </si>
  <si>
    <t>Bourání příček nebo přizdívek z cihel pálených tl do 100 mm</t>
  </si>
  <si>
    <t>2093651544</t>
  </si>
  <si>
    <t>997</t>
  </si>
  <si>
    <t>Přesun sutě</t>
  </si>
  <si>
    <t>18</t>
  </si>
  <si>
    <t>997013112</t>
  </si>
  <si>
    <t>Vnitrostaveništní doprava suti a vybouraných hmot pro budovy v přes 6 do 9 m</t>
  </si>
  <si>
    <t>t</t>
  </si>
  <si>
    <t>-852706361</t>
  </si>
  <si>
    <t>19</t>
  </si>
  <si>
    <t>997013501</t>
  </si>
  <si>
    <t>Odvoz suti a vybouraných hmot na skládku nebo meziskládku do 1 km se složením</t>
  </si>
  <si>
    <t>-1576421238</t>
  </si>
  <si>
    <t>20</t>
  </si>
  <si>
    <t>997013509</t>
  </si>
  <si>
    <t>Příplatek k odvozu suti a vybouraných hmot na skládku ZKD 1 km přes 1 km</t>
  </si>
  <si>
    <t>1560237138</t>
  </si>
  <si>
    <t>20,142*16 'Přepočtené koeficientem množství</t>
  </si>
  <si>
    <t>997013603</t>
  </si>
  <si>
    <t>Poplatek za uložení na skládce (skládkovné) stavebního odpadu cihelného kód odpadu 17 01 02</t>
  </si>
  <si>
    <t>539049829</t>
  </si>
  <si>
    <t>0,416</t>
  </si>
  <si>
    <t>22</t>
  </si>
  <si>
    <t>997013631</t>
  </si>
  <si>
    <t>Poplatek za uložení na skládce (skládkovné) stavebního odpadu směsného kód odpadu 17 09 04</t>
  </si>
  <si>
    <t>-1200235623</t>
  </si>
  <si>
    <t>0,073+0,215+0,04+0,017+0,118+0,043+0,022+0,003+0,004+0,014+0,011+0,194+0,022+0,015+0,21+0,023+0,013+0,024</t>
  </si>
  <si>
    <t>23</t>
  </si>
  <si>
    <t>997013645</t>
  </si>
  <si>
    <t>Poplatek za uložení na skládce (skládkovné) odpadu asfaltového bez dehtu kód odpadu 17 03 02</t>
  </si>
  <si>
    <t>-901979334</t>
  </si>
  <si>
    <t>12,21+4,058</t>
  </si>
  <si>
    <t>24</t>
  </si>
  <si>
    <t>997013811</t>
  </si>
  <si>
    <t>Poplatek za uložení na skládce (skládkovné) stavebního odpadu dřevěného kód odpadu 17 02 01</t>
  </si>
  <si>
    <t>-1487991804</t>
  </si>
  <si>
    <t>0,750+0,492</t>
  </si>
  <si>
    <t>25</t>
  </si>
  <si>
    <t>997013813</t>
  </si>
  <si>
    <t>Poplatek za uložení na skládce (skládkovné) stavebního odpadu z plastických hmot kód odpadu 17 02 03</t>
  </si>
  <si>
    <t>-1478170809</t>
  </si>
  <si>
    <t>0,184+0,018</t>
  </si>
  <si>
    <t>26</t>
  </si>
  <si>
    <t>997013814</t>
  </si>
  <si>
    <t>Poplatek za uložení na skládce (skládkovné) stavebního odpadu izolací kód odpadu 17 06 04</t>
  </si>
  <si>
    <t>-1150851957</t>
  </si>
  <si>
    <t>0,614+0,338</t>
  </si>
  <si>
    <t>998</t>
  </si>
  <si>
    <t>Přesun hmot</t>
  </si>
  <si>
    <t>27</t>
  </si>
  <si>
    <t>998014021</t>
  </si>
  <si>
    <t>Přesun hmot pro budovy vícepodlažní v do 18 m z betonových dílců s nezděným pláštěm</t>
  </si>
  <si>
    <t>-1708796311</t>
  </si>
  <si>
    <t>PSV</t>
  </si>
  <si>
    <t>Práce a dodávky PSV</t>
  </si>
  <si>
    <t>712</t>
  </si>
  <si>
    <t>Povlakové krytiny</t>
  </si>
  <si>
    <t>28</t>
  </si>
  <si>
    <t>6338111.RG</t>
  </si>
  <si>
    <t xml:space="preserve">Broušení nerovností do 2 mm - stržení šlemu
 </t>
  </si>
  <si>
    <t>-36981595</t>
  </si>
  <si>
    <t>29</t>
  </si>
  <si>
    <t>6338112.RG</t>
  </si>
  <si>
    <t>Očištění střešních nadezdívek od nerovností</t>
  </si>
  <si>
    <t>1820994892</t>
  </si>
  <si>
    <t>33,6</t>
  </si>
  <si>
    <t>30</t>
  </si>
  <si>
    <t>712300841</t>
  </si>
  <si>
    <t>Odstranění povlakové krytiny střech do 10° odškrabáním mechu s urovnáním povrchu a očištěním</t>
  </si>
  <si>
    <t>2132145498</t>
  </si>
  <si>
    <t>31</t>
  </si>
  <si>
    <t>712300845</t>
  </si>
  <si>
    <t>Demontáž ventilační hlavice na ploché střeše sklonu do 10°</t>
  </si>
  <si>
    <t>-1125497972</t>
  </si>
  <si>
    <t>"Pavilon S3-kanalizace"7</t>
  </si>
  <si>
    <t>32</t>
  </si>
  <si>
    <t>712311101</t>
  </si>
  <si>
    <t>Provedení povlakové krytiny střech do 10° za studena lakem penetračním nebo asfaltovým</t>
  </si>
  <si>
    <t>-1413981721</t>
  </si>
  <si>
    <t>"pavilon S3"645,1+109*0,46+33,5</t>
  </si>
  <si>
    <t>"vytažení na střešní výlez"18,2*0,5/4</t>
  </si>
  <si>
    <t>"Zásobování u S3"3,7+6,2*0,3</t>
  </si>
  <si>
    <t>33</t>
  </si>
  <si>
    <t>11163150</t>
  </si>
  <si>
    <t>lak penetrační asfaltový</t>
  </si>
  <si>
    <t>1758210940</t>
  </si>
  <si>
    <t>Poznámka k položce:_x000d_
Spotřeba 0,3-0,4kg/m2</t>
  </si>
  <si>
    <t>"viz. pol. 712311101"(736,575*0,35)/1000</t>
  </si>
  <si>
    <t>0,258*1,1 'Přepočtené koeficientem množství</t>
  </si>
  <si>
    <t>34</t>
  </si>
  <si>
    <t>712340833</t>
  </si>
  <si>
    <t>Odstranění povlakové krytiny střech do 10° z pásů NAIP přitavených v plné ploše třívrstvé</t>
  </si>
  <si>
    <t>-280626049</t>
  </si>
  <si>
    <t>"Zásobování u S3"9</t>
  </si>
  <si>
    <t>35</t>
  </si>
  <si>
    <t>712340834</t>
  </si>
  <si>
    <t>Příplatek k odstranění povlakové krytiny střech do 10° z pásů NAIP přitavených v plné ploše ZKD vrstvu</t>
  </si>
  <si>
    <t>1411181104</t>
  </si>
  <si>
    <t>36</t>
  </si>
  <si>
    <t>712341559</t>
  </si>
  <si>
    <t>Provedení povlakové krytiny střech do 10° pásy NAIP přitavením v plné ploše</t>
  </si>
  <si>
    <t>-1093579698</t>
  </si>
  <si>
    <t>37</t>
  </si>
  <si>
    <t>62856011</t>
  </si>
  <si>
    <t>pás asfaltový natavitelný modifikovaný SBS s vložkou z hliníkové fólie s textilií a spalitelnou PE fólií nebo jemnozrnným minerálním posypem na horním povrchu tl 4,0mm</t>
  </si>
  <si>
    <t>546599827</t>
  </si>
  <si>
    <t>736,575*1,3 'Přepočtené koeficientem množství</t>
  </si>
  <si>
    <t>38</t>
  </si>
  <si>
    <t>712363115</t>
  </si>
  <si>
    <t>Provedení povlakové krytiny střech do 10° zaizolování prostupů kruhového průřezu D do 300 mm</t>
  </si>
  <si>
    <t>-1539722547</t>
  </si>
  <si>
    <t>"Z06"1</t>
  </si>
  <si>
    <t>"u stávajících VZT hlavic"2</t>
  </si>
  <si>
    <t>39</t>
  </si>
  <si>
    <t>712 20 002</t>
  </si>
  <si>
    <t>těsnící manžeta pro plochou střechu - prostup potrubí DN do 300 mm</t>
  </si>
  <si>
    <t>2015533965</t>
  </si>
  <si>
    <t>40</t>
  </si>
  <si>
    <t>712363116</t>
  </si>
  <si>
    <t>Provedení povlakové krytiny střech do 10° zaizolování prostupů kruhového průřezu D přes 300 do 500 mm</t>
  </si>
  <si>
    <t>-1086218210</t>
  </si>
  <si>
    <t>"u stávajících VZT hlavic"1</t>
  </si>
  <si>
    <t>41</t>
  </si>
  <si>
    <t>712 20 003</t>
  </si>
  <si>
    <t>těsnící manžeta pro plochou střechu - prostup potrubí DN do 500 mm</t>
  </si>
  <si>
    <t>-818044203</t>
  </si>
  <si>
    <t>42</t>
  </si>
  <si>
    <t>712363117</t>
  </si>
  <si>
    <t>Provedení povlakové krytiny střech do 10° zaizolování prostupů kruhového průřezu D přes 500 do 1000 mm</t>
  </si>
  <si>
    <t>-1869044594</t>
  </si>
  <si>
    <t>43</t>
  </si>
  <si>
    <t>712 20 004</t>
  </si>
  <si>
    <t>těsnící manžeta pro plochou střechu - prostup potrubí DN do 600 mm</t>
  </si>
  <si>
    <t>1338154994</t>
  </si>
  <si>
    <t>44</t>
  </si>
  <si>
    <t>712363352</t>
  </si>
  <si>
    <t>Povlakové krytiny střech do 10° z tvarovaných poplastovaných lišt délky 2 m koutová lišta vnitřní rš 100 mm</t>
  </si>
  <si>
    <t>m</t>
  </si>
  <si>
    <t>1839753302</t>
  </si>
  <si>
    <t>"K03"124,3</t>
  </si>
  <si>
    <t>45</t>
  </si>
  <si>
    <t>712363353</t>
  </si>
  <si>
    <t>Povlakové krytiny střech do 10° z tvarovaných poplastovaných lišt délky 2 m koutová lišta vnější rš 100 mm</t>
  </si>
  <si>
    <t>335274269</t>
  </si>
  <si>
    <t>"K04"120</t>
  </si>
  <si>
    <t>46</t>
  </si>
  <si>
    <t>712363384</t>
  </si>
  <si>
    <t>Povlakové krytiny střech do 10° z tvarovaných poplastovaných lišt pro profily atypické výroby o větší rš</t>
  </si>
  <si>
    <t>-715163348</t>
  </si>
  <si>
    <t>Poznámka k položce:_x000d_
včetně nosných plechů - pozinkovaný plech tl. 3 mm</t>
  </si>
  <si>
    <t>"K01"122*0,45</t>
  </si>
  <si>
    <t>47</t>
  </si>
  <si>
    <t>712363505</t>
  </si>
  <si>
    <t>Provedení povlak krytiny mechanicky kotvenou do betonu TI tl přes 140 do 200 mm, budova v do 18 m</t>
  </si>
  <si>
    <t>-499062242</t>
  </si>
  <si>
    <t>"atiky svisle"110,1*0,45</t>
  </si>
  <si>
    <t>48</t>
  </si>
  <si>
    <t>28329054</t>
  </si>
  <si>
    <t>fólie hydroizolační střešní TPO (FPO) určená pro mechanické kotvení nebo ke stabilizaci přitížením tl 1,5mm</t>
  </si>
  <si>
    <t>-1113095924</t>
  </si>
  <si>
    <t>"pavilon S3"645,1</t>
  </si>
  <si>
    <t>645,1*1,3 'Přepočtené koeficientem množství</t>
  </si>
  <si>
    <t>49</t>
  </si>
  <si>
    <t>28329017</t>
  </si>
  <si>
    <t>fólie hydroizolační střešní TPO (FPO) nevyztužená určená na detaily tl 1,5mm</t>
  </si>
  <si>
    <t>-1923070529</t>
  </si>
  <si>
    <t>"pavilon S3_atika vodorovně"51,2</t>
  </si>
  <si>
    <t>111,23*1,3 'Přepočtené koeficientem množství</t>
  </si>
  <si>
    <t>50</t>
  </si>
  <si>
    <t>712391171</t>
  </si>
  <si>
    <t>Provedení povlakové krytiny střech do 10° podkladní textilní vrstvy</t>
  </si>
  <si>
    <t>854730688</t>
  </si>
  <si>
    <t>51</t>
  </si>
  <si>
    <t>712 20 01</t>
  </si>
  <si>
    <t>skelný vlies - skelné rouno 120 g/m2</t>
  </si>
  <si>
    <t>-1835380967</t>
  </si>
  <si>
    <t>"viz. položka 712391171"756,33</t>
  </si>
  <si>
    <t>756,33*1,3 'Přepočtené koeficientem množství</t>
  </si>
  <si>
    <t>52</t>
  </si>
  <si>
    <t>998712202</t>
  </si>
  <si>
    <t>Přesun hmot procentní pro krytiny povlakové v objektech v přes 6 do 12 m</t>
  </si>
  <si>
    <t>%</t>
  </si>
  <si>
    <t>2111379498</t>
  </si>
  <si>
    <t>713</t>
  </si>
  <si>
    <t>Izolace tepelné</t>
  </si>
  <si>
    <t>53</t>
  </si>
  <si>
    <t>7131331.RG</t>
  </si>
  <si>
    <t>Zaslepení otvoru stříkanou PUR pěnou</t>
  </si>
  <si>
    <t>-1313818050</t>
  </si>
  <si>
    <t>"pavilon S3_střešní větrání (fasáda)"18*2*0,019*0,5*1,10</t>
  </si>
  <si>
    <t>54</t>
  </si>
  <si>
    <t>713133.RG</t>
  </si>
  <si>
    <t>Vyplnění mezery montážní termoizolační nízkoexpanzní pěnou</t>
  </si>
  <si>
    <t>-1872519981</t>
  </si>
  <si>
    <t>"ostatní"1,1</t>
  </si>
  <si>
    <t>"viz detail D.03_kolem vpusti"0,03*2</t>
  </si>
  <si>
    <t>55</t>
  </si>
  <si>
    <t>713140812</t>
  </si>
  <si>
    <t>Odstranění tepelné izolace střech nadstřešní volně kladené z vláknitých materiálů nasáklých vodou tl do 100 mm</t>
  </si>
  <si>
    <t>-80153451</t>
  </si>
  <si>
    <t>"u vpustí_tl.2x80mm"1,5*1,5*2*2</t>
  </si>
  <si>
    <t>56</t>
  </si>
  <si>
    <t>713140862</t>
  </si>
  <si>
    <t>Odstranění tepelné izolace střech nadstřešní lepené z polystyrenu nasáklého vodou tl do 100 mm</t>
  </si>
  <si>
    <t>1274747283</t>
  </si>
  <si>
    <t>"pavilon S3_atika"108,5*0,4+51,1</t>
  </si>
  <si>
    <t>57</t>
  </si>
  <si>
    <t>713141136</t>
  </si>
  <si>
    <t>Montáž izolace tepelné střech plochých lepené za studena nízkoexpanzní (PUR) pěnou 1 vrstva rohoží, pásů, dílců, desek</t>
  </si>
  <si>
    <t>-587130120</t>
  </si>
  <si>
    <t>"atiky svisle"110,1*0,4</t>
  </si>
  <si>
    <t>"atika se shora"51,2</t>
  </si>
  <si>
    <t>58</t>
  </si>
  <si>
    <t>28372306</t>
  </si>
  <si>
    <t>deska EPS 100 tl 60mm</t>
  </si>
  <si>
    <t>1146041971</t>
  </si>
  <si>
    <t>44,04*1,1 'Přepočtené koeficientem množství</t>
  </si>
  <si>
    <t>59</t>
  </si>
  <si>
    <t>28376141</t>
  </si>
  <si>
    <t>klín izolační spád do 5% EPS 100</t>
  </si>
  <si>
    <t>-415728131</t>
  </si>
  <si>
    <t>"viz pol. 713141136 - atiky horní část"51,2*0,1*1,1</t>
  </si>
  <si>
    <t>60</t>
  </si>
  <si>
    <t>713141152</t>
  </si>
  <si>
    <t>Montáž izolace tepelné střech plochých kladené volně 2 vrstvy rohoží, pásů, dílců, desek</t>
  </si>
  <si>
    <t>-1298676688</t>
  </si>
  <si>
    <t>"pavilon S3_tl. 100+80 mm"645,1</t>
  </si>
  <si>
    <t>"u vpustí_tl.2x80mm MW"1,5*1,5*2</t>
  </si>
  <si>
    <t>61</t>
  </si>
  <si>
    <t>28375912</t>
  </si>
  <si>
    <t>deska EPS 150 pro konstrukce s vysokým zatížením λ=0,035 tl 80mm</t>
  </si>
  <si>
    <t>900946970</t>
  </si>
  <si>
    <t>645,1*1,1 'Přepočtené koeficientem množství</t>
  </si>
  <si>
    <t>62</t>
  </si>
  <si>
    <t>28375914</t>
  </si>
  <si>
    <t>deska EPS 150 pro konstrukce s vysokým zatížením λ=0,035 tl 100mm</t>
  </si>
  <si>
    <t>890059740</t>
  </si>
  <si>
    <t>63</t>
  </si>
  <si>
    <t>63152414</t>
  </si>
  <si>
    <t>deska tepelně izolační minerální plochých střech spodní vrstva tl 80mm</t>
  </si>
  <si>
    <t>-1296844458</t>
  </si>
  <si>
    <t>64</t>
  </si>
  <si>
    <t>713141212</t>
  </si>
  <si>
    <t>Montáž izolace tepelné střech plochých lepené nízkoexpanzní (PUR) pěnou atikový klín</t>
  </si>
  <si>
    <t>728754563</t>
  </si>
  <si>
    <t>"klín u atik a výlezu"124,3</t>
  </si>
  <si>
    <t>65</t>
  </si>
  <si>
    <t>631201.RG</t>
  </si>
  <si>
    <t>klín atikový přechodový EPS plochých střech 50x50mm</t>
  </si>
  <si>
    <t>-548497178</t>
  </si>
  <si>
    <t>124,3*1,1 'Přepočtené koeficientem množství</t>
  </si>
  <si>
    <t>66</t>
  </si>
  <si>
    <t>998713202</t>
  </si>
  <si>
    <t>Přesun hmot procentní pro izolace tepelné v objektech v přes 6 do 12 m</t>
  </si>
  <si>
    <t>-429745672</t>
  </si>
  <si>
    <t>721</t>
  </si>
  <si>
    <t>Zdravotechnika - vnitřní kanalizace</t>
  </si>
  <si>
    <t>67</t>
  </si>
  <si>
    <t>721 202</t>
  </si>
  <si>
    <t>Úprava stávajícího střešního vtoku pro montáž nové vpusti</t>
  </si>
  <si>
    <t>483365150</t>
  </si>
  <si>
    <t>68</t>
  </si>
  <si>
    <t>721140806</t>
  </si>
  <si>
    <t>Demontáž potrubí litinové DN do 200</t>
  </si>
  <si>
    <t>-188168178</t>
  </si>
  <si>
    <t>"odvětrávací komínky kanalizace"7*1</t>
  </si>
  <si>
    <t>69</t>
  </si>
  <si>
    <t>721171809</t>
  </si>
  <si>
    <t>Demontáž potrubí z PVC D přes 114 do 160</t>
  </si>
  <si>
    <t>-1936396064</t>
  </si>
  <si>
    <t>Poznámka k položce:_x000d_
Předpokládaná výměna kanalizačních výstupů na střeše</t>
  </si>
  <si>
    <t>"střešní potrubí"7*1</t>
  </si>
  <si>
    <t>70</t>
  </si>
  <si>
    <t>721174025</t>
  </si>
  <si>
    <t>Potrubí kanalizační z PP odpadní DN 110</t>
  </si>
  <si>
    <t>1603647243</t>
  </si>
  <si>
    <t>"u vpustí"2*1</t>
  </si>
  <si>
    <t>71</t>
  </si>
  <si>
    <t>7211740.RG</t>
  </si>
  <si>
    <t>Potrubí kanalizační z PP odpadní DN do 160</t>
  </si>
  <si>
    <t>-904882495</t>
  </si>
  <si>
    <t>"u Z01"7*1</t>
  </si>
  <si>
    <t>72</t>
  </si>
  <si>
    <t>721210823</t>
  </si>
  <si>
    <t>Demontáž vpustí střešních DN 125</t>
  </si>
  <si>
    <t>-660538078</t>
  </si>
  <si>
    <t>73</t>
  </si>
  <si>
    <t>721239114</t>
  </si>
  <si>
    <t>Montáž střešního vtoku svislý odtok do DN 160 ostatní typ</t>
  </si>
  <si>
    <t>702946853</t>
  </si>
  <si>
    <t>"vpust"2</t>
  </si>
  <si>
    <t>"nastavec"2</t>
  </si>
  <si>
    <t>74</t>
  </si>
  <si>
    <t>56231109</t>
  </si>
  <si>
    <t>vtok střešní svislý s manžetou pro PVC-P hydroizolaci plochých střech DN 125</t>
  </si>
  <si>
    <t>-875560982</t>
  </si>
  <si>
    <t>75</t>
  </si>
  <si>
    <t>562311.RG</t>
  </si>
  <si>
    <t>Nástavec PVC pro svislou i vodorovnou střešní vpusť s bitumen límcem</t>
  </si>
  <si>
    <t>1593242430</t>
  </si>
  <si>
    <t>76</t>
  </si>
  <si>
    <t>721279153</t>
  </si>
  <si>
    <t>Montáž hlavice ventilační polypropylen</t>
  </si>
  <si>
    <t>833007961</t>
  </si>
  <si>
    <t>"Z01"7</t>
  </si>
  <si>
    <t>77</t>
  </si>
  <si>
    <t>562312.RG</t>
  </si>
  <si>
    <t>souprava ventilační střešní PP s manžetou PVC</t>
  </si>
  <si>
    <t>1213218483</t>
  </si>
  <si>
    <t>78</t>
  </si>
  <si>
    <t>998721202</t>
  </si>
  <si>
    <t>Přesun hmot procentní pro vnitřní kanalizaci v objektech v přes 6 do 12 m</t>
  </si>
  <si>
    <t>-1535773295</t>
  </si>
  <si>
    <t>741</t>
  </si>
  <si>
    <t>Elektroinstalace - silnoproud</t>
  </si>
  <si>
    <t>79</t>
  </si>
  <si>
    <t>741420001</t>
  </si>
  <si>
    <t>Montáž drát nebo lano hromosvodné svodové D do 10 mm s podpěrou</t>
  </si>
  <si>
    <t>19548127</t>
  </si>
  <si>
    <t>200</t>
  </si>
  <si>
    <t>80</t>
  </si>
  <si>
    <t>35441073</t>
  </si>
  <si>
    <t>drát D 10mm FeZn</t>
  </si>
  <si>
    <t>-632760269</t>
  </si>
  <si>
    <t>"viz pol. 741420001"200*0,62</t>
  </si>
  <si>
    <t>81</t>
  </si>
  <si>
    <t>35442270</t>
  </si>
  <si>
    <t>podpěra vedení na ploché střechy</t>
  </si>
  <si>
    <t>1380371457</t>
  </si>
  <si>
    <t>90</t>
  </si>
  <si>
    <t>82</t>
  </si>
  <si>
    <t>35441415H</t>
  </si>
  <si>
    <t>podpěra vedení FeZn do zdiva</t>
  </si>
  <si>
    <t>-1827789755</t>
  </si>
  <si>
    <t>Poznámka k položce:_x000d_
pro fasádu zateplenou KZS</t>
  </si>
  <si>
    <t>83</t>
  </si>
  <si>
    <t>741420021</t>
  </si>
  <si>
    <t xml:space="preserve">Montáž svorka hromosvodná </t>
  </si>
  <si>
    <t>-1652903627</t>
  </si>
  <si>
    <t>190</t>
  </si>
  <si>
    <t>84</t>
  </si>
  <si>
    <t>35431000</t>
  </si>
  <si>
    <t xml:space="preserve">svorka hromosvodná  FeZn</t>
  </si>
  <si>
    <t>-674564288</t>
  </si>
  <si>
    <t>741421813</t>
  </si>
  <si>
    <t>Demontáž drátu nebo lana svodového vedení D přes 8 mm kolmý svod</t>
  </si>
  <si>
    <t>-1678033258</t>
  </si>
  <si>
    <t>7*4</t>
  </si>
  <si>
    <t>86</t>
  </si>
  <si>
    <t>741421823</t>
  </si>
  <si>
    <t>Demontáž drátu nebo lana svodového vedení D přes 8 mm rovná střecha</t>
  </si>
  <si>
    <t>523117196</t>
  </si>
  <si>
    <t>87</t>
  </si>
  <si>
    <t>7414218.RG</t>
  </si>
  <si>
    <t>Demontáž svorky hromosvodné</t>
  </si>
  <si>
    <t>-228492005</t>
  </si>
  <si>
    <t>Poznámka k položce:_x000d_
"po 800 mm"((890)/0,8)*1,05</t>
  </si>
  <si>
    <t>170</t>
  </si>
  <si>
    <t>88</t>
  </si>
  <si>
    <t>741421855</t>
  </si>
  <si>
    <t>Demontáž vedení hromosvodné-podpěra střešní pro plochou střechu</t>
  </si>
  <si>
    <t>550684051</t>
  </si>
  <si>
    <t>Poznámka k položce:_x000d_
"po 800 mm"(415/0,8)*1,05</t>
  </si>
  <si>
    <t>89</t>
  </si>
  <si>
    <t>741421861</t>
  </si>
  <si>
    <t>Demontáž vedení hromosvodné-podpěra svislého vedení šroubovaného</t>
  </si>
  <si>
    <t>-49638528</t>
  </si>
  <si>
    <t>Poznámka k položce:_x000d_
"po 500 mm"(48/0,5)*1,05</t>
  </si>
  <si>
    <t>741430003</t>
  </si>
  <si>
    <t>Montáž tyč jímací délky do 3 m na konstrukci ocelovou</t>
  </si>
  <si>
    <t>-272819001</t>
  </si>
  <si>
    <t>91</t>
  </si>
  <si>
    <t>35442267</t>
  </si>
  <si>
    <t>držák jímací tyče</t>
  </si>
  <si>
    <t>-2002276220</t>
  </si>
  <si>
    <t>92</t>
  </si>
  <si>
    <t>35441055</t>
  </si>
  <si>
    <t>tyč jímací s kovaným hrotem 1500mm FeZn</t>
  </si>
  <si>
    <t>493835845</t>
  </si>
  <si>
    <t>93</t>
  </si>
  <si>
    <t>998741202</t>
  </si>
  <si>
    <t>Přesun hmot procentní pro silnoproud v objektech v přes 6 do 12 m</t>
  </si>
  <si>
    <t>-1455386724</t>
  </si>
  <si>
    <t>751</t>
  </si>
  <si>
    <t>Vzduchotechnika</t>
  </si>
  <si>
    <t>94</t>
  </si>
  <si>
    <t>7513981.RG</t>
  </si>
  <si>
    <t>Uzavření otvorů kruhovou zátkou</t>
  </si>
  <si>
    <t>-482583293</t>
  </si>
  <si>
    <t>Poznámka k položce:_x000d_
včetně materiálu a montáže</t>
  </si>
  <si>
    <t>"zrušené odvětrávání střechy S3"18*2</t>
  </si>
  <si>
    <t>95</t>
  </si>
  <si>
    <t>751398811</t>
  </si>
  <si>
    <t>Demontáž větrací mřížky D do 100 mm</t>
  </si>
  <si>
    <t>1112823507</t>
  </si>
  <si>
    <t>"pavilon S3_střešní větrání (fasáda)"18*2</t>
  </si>
  <si>
    <t>96</t>
  </si>
  <si>
    <t>751510043</t>
  </si>
  <si>
    <t>Vzduchotechnické potrubí z pozinkovaného plechu kruhové spirálně vinutá trouba bez příruby D přes 200 do 300 mm</t>
  </si>
  <si>
    <t>-997008440</t>
  </si>
  <si>
    <t>"výměna vzt hlavic Z06" 1,5*2</t>
  </si>
  <si>
    <t>97</t>
  </si>
  <si>
    <t>751510871</t>
  </si>
  <si>
    <t>Demontáž vzduchotechnického potrubí plechového kruhového bez příruby spirálně vinutého do suti D přes 200 do 400 mm</t>
  </si>
  <si>
    <t>1841219532</t>
  </si>
  <si>
    <t>98</t>
  </si>
  <si>
    <t>751513860</t>
  </si>
  <si>
    <t>Demontáž protidešťové stříšky nebo výfukové hlavice z plechového potrubí kruhové s přírubou nebo bez příruby D přes 200 do 500 mm</t>
  </si>
  <si>
    <t>820493209</t>
  </si>
  <si>
    <t>"u Z06"2</t>
  </si>
  <si>
    <t>99</t>
  </si>
  <si>
    <t>751514763</t>
  </si>
  <si>
    <t>Montáž protidešťové stříšky nebo výfukové hlavice do plechového potrubí kruhové s přírubou D přes 200 do 300 mm</t>
  </si>
  <si>
    <t>1588918995</t>
  </si>
  <si>
    <t>"Z06" 2</t>
  </si>
  <si>
    <t>100</t>
  </si>
  <si>
    <t>42981271</t>
  </si>
  <si>
    <t>výfuková hlavice Pz D 300mm</t>
  </si>
  <si>
    <t>-784655691</t>
  </si>
  <si>
    <t>101</t>
  </si>
  <si>
    <t>998751201</t>
  </si>
  <si>
    <t>Přesun hmot procentní pro vzduchotechniku v objektech v do 12 m</t>
  </si>
  <si>
    <t>-1173343823</t>
  </si>
  <si>
    <t>762</t>
  </si>
  <si>
    <t>Konstrukce tesařské</t>
  </si>
  <si>
    <t>102</t>
  </si>
  <si>
    <t>762083122</t>
  </si>
  <si>
    <t>Impregnace řeziva proti dřevokaznému hmyzu, houbám a plísním máčením třída ohrožení 3 a 4</t>
  </si>
  <si>
    <t>-967368129</t>
  </si>
  <si>
    <t>"viz pol. 60515111"1,65</t>
  </si>
  <si>
    <t>"viz pol. 60512125"2,14</t>
  </si>
  <si>
    <t>103</t>
  </si>
  <si>
    <t>762341210</t>
  </si>
  <si>
    <t>Montáž bednění střech rovných a šikmých sklonu do 60° z hrubých prken na sraz tl do 32 mm</t>
  </si>
  <si>
    <t>-1527440737</t>
  </si>
  <si>
    <t>"pavilon S3_u žlabů a vpustí"50</t>
  </si>
  <si>
    <t>104</t>
  </si>
  <si>
    <t>60515111</t>
  </si>
  <si>
    <t>řezivo jehličnaté boční prkno 20-30mm</t>
  </si>
  <si>
    <t>1332693580</t>
  </si>
  <si>
    <t>"viz pol. 762341210"50*0,03</t>
  </si>
  <si>
    <t>1,5*1,1 'Přepočtené koeficientem množství</t>
  </si>
  <si>
    <t>105</t>
  </si>
  <si>
    <t>762361312</t>
  </si>
  <si>
    <t>Konstrukční a vyrovnávací vrstva pod klempířské prvky (atiky) z desek dřevoštěpkových tl 22 mm</t>
  </si>
  <si>
    <t>1787341245</t>
  </si>
  <si>
    <t>"bednění atik"51,2</t>
  </si>
  <si>
    <t>106</t>
  </si>
  <si>
    <t>762429001</t>
  </si>
  <si>
    <t>Montáž obložení stropu podkladový rošt</t>
  </si>
  <si>
    <t>-1305022625</t>
  </si>
  <si>
    <t>"hranol u atik"(110,1/0,5)*0,5</t>
  </si>
  <si>
    <t>107</t>
  </si>
  <si>
    <t>762713210</t>
  </si>
  <si>
    <t>Montáž prostorové vázané kce pomocí tesařských spojů a ocelových spojek z hraněného řeziva průřezové pl do 120 cm2</t>
  </si>
  <si>
    <t>-1044106050</t>
  </si>
  <si>
    <t>"nosný rošt výdřevy u žlabů a vpustí"(75,1/1,1)*0,6*2*1,1</t>
  </si>
  <si>
    <t>108</t>
  </si>
  <si>
    <t>60512125</t>
  </si>
  <si>
    <t>hranol stavební řezivo průřezu do 120cm2 do dl 6m</t>
  </si>
  <si>
    <t>117532241</t>
  </si>
  <si>
    <t>"hranol u atik"(110,1/0,5)*0,5*0,008*1,1</t>
  </si>
  <si>
    <t>"nosný rošt výdřevy u žlabů a vpustí"(75,1*0,1*0,1)*1,3</t>
  </si>
  <si>
    <t>1,945*1,1 'Přepočtené koeficientem množství</t>
  </si>
  <si>
    <t>109</t>
  </si>
  <si>
    <t>762495000</t>
  </si>
  <si>
    <t>Spojovací prostředky pro montáž olištování, obložení stropů, střešních podhledů a stěn</t>
  </si>
  <si>
    <t>-452799014</t>
  </si>
  <si>
    <t>"Výdřeva vpustí a střešních žlabů"75,1</t>
  </si>
  <si>
    <t>110</t>
  </si>
  <si>
    <t>762344811</t>
  </si>
  <si>
    <t>Demontáž bednění střešních žlabů z prken</t>
  </si>
  <si>
    <t>-1043227547</t>
  </si>
  <si>
    <t>111</t>
  </si>
  <si>
    <t>762711810</t>
  </si>
  <si>
    <t>Demontáž prostorových vázaných kcí z hraněného řeziva průřezové pl do 120 cm2</t>
  </si>
  <si>
    <t>1621977129</t>
  </si>
  <si>
    <t>"nosný rošt výdřevy u žlabů a vpustí"(75,1/1,1)*0,6*2</t>
  </si>
  <si>
    <t>112</t>
  </si>
  <si>
    <t>998762202</t>
  </si>
  <si>
    <t>Přesun hmot procentní pro kce tesařské v objektech v přes 6 do 12 m</t>
  </si>
  <si>
    <t>-230215707</t>
  </si>
  <si>
    <t>764</t>
  </si>
  <si>
    <t>Konstrukce klempířské</t>
  </si>
  <si>
    <t>113</t>
  </si>
  <si>
    <t>764001801</t>
  </si>
  <si>
    <t>Demontáž podkladního plechu do suti</t>
  </si>
  <si>
    <t>2022808519</t>
  </si>
  <si>
    <t>"pavilon S3_atika"110,1</t>
  </si>
  <si>
    <t>114</t>
  </si>
  <si>
    <t>764002801</t>
  </si>
  <si>
    <t>Demontáž závětrné lišty do suti</t>
  </si>
  <si>
    <t>1869532134</t>
  </si>
  <si>
    <t>"pavilon S3_uzásobování (nezateplená střecha)"13</t>
  </si>
  <si>
    <t>115</t>
  </si>
  <si>
    <t>764002821</t>
  </si>
  <si>
    <t>Demontáž střešního výlezu do suti</t>
  </si>
  <si>
    <t>-822467706</t>
  </si>
  <si>
    <t>"pavilon S3"1</t>
  </si>
  <si>
    <t>116</t>
  </si>
  <si>
    <t>764002841</t>
  </si>
  <si>
    <t>Demontáž oplechování horních ploch zdí a nadezdívek do suti</t>
  </si>
  <si>
    <t>-1882417589</t>
  </si>
  <si>
    <t>117</t>
  </si>
  <si>
    <t>764002871</t>
  </si>
  <si>
    <t>Demontáž lemování zdí do suti</t>
  </si>
  <si>
    <t>1824639886</t>
  </si>
  <si>
    <t>118</t>
  </si>
  <si>
    <t>764004801</t>
  </si>
  <si>
    <t>Demontáž podokapního žlabu do suti</t>
  </si>
  <si>
    <t>405263187</t>
  </si>
  <si>
    <t>"pavilon S3_u zásobování"5</t>
  </si>
  <si>
    <t>119</t>
  </si>
  <si>
    <t>764004861</t>
  </si>
  <si>
    <t>Demontáž svodu do suti</t>
  </si>
  <si>
    <t>89643906</t>
  </si>
  <si>
    <t>"pavilon S3_u zásobování"6</t>
  </si>
  <si>
    <t>120</t>
  </si>
  <si>
    <t>764212403</t>
  </si>
  <si>
    <t>Oplechování závětrnou lištou z Pz plechu rš 250 mm</t>
  </si>
  <si>
    <t>-1559535354</t>
  </si>
  <si>
    <t>"K10"13</t>
  </si>
  <si>
    <t>121</t>
  </si>
  <si>
    <t>764212662</t>
  </si>
  <si>
    <t>Oplechování rovné okapové hrany z Pz s povrchovou úpravou rš 200 mm</t>
  </si>
  <si>
    <t>326031743</t>
  </si>
  <si>
    <t>"K09"6,8</t>
  </si>
  <si>
    <t>122</t>
  </si>
  <si>
    <t>764311603</t>
  </si>
  <si>
    <t>Lemování rovných zdí z Pz s povrchovou úpravou rš 250 mm</t>
  </si>
  <si>
    <t>791253167</t>
  </si>
  <si>
    <t>"K05"6,9</t>
  </si>
  <si>
    <t>123</t>
  </si>
  <si>
    <t>764511602</t>
  </si>
  <si>
    <t>Žlab podokapní půlkruhový z Pz s povrchovou úpravou rš 330 mm</t>
  </si>
  <si>
    <t>-1107004625</t>
  </si>
  <si>
    <t>"K02"6,8</t>
  </si>
  <si>
    <t>124</t>
  </si>
  <si>
    <t>764511643</t>
  </si>
  <si>
    <t>Kotlík oválný (trychtýřový) pro podokapní žlaby z Pz s povrchovou úpravou 330/120 mm</t>
  </si>
  <si>
    <t>-684052318</t>
  </si>
  <si>
    <t>"K02"1</t>
  </si>
  <si>
    <t>125</t>
  </si>
  <si>
    <t>764518422</t>
  </si>
  <si>
    <t>Svody kruhové včetně objímek, kolen, odskoků z Pz plechu průměru 100 mm</t>
  </si>
  <si>
    <t>-702667607</t>
  </si>
  <si>
    <t>"K08"6</t>
  </si>
  <si>
    <t>126</t>
  </si>
  <si>
    <t>998764202</t>
  </si>
  <si>
    <t>Přesun hmot procentní pro konstrukce klempířské v objektech v přes 6 do 12 m</t>
  </si>
  <si>
    <t>-47357438</t>
  </si>
  <si>
    <t>766</t>
  </si>
  <si>
    <t>Konstrukce truhlářské</t>
  </si>
  <si>
    <t>127</t>
  </si>
  <si>
    <t>766671004</t>
  </si>
  <si>
    <t>Montáž střešního výlezu</t>
  </si>
  <si>
    <t>-274505827</t>
  </si>
  <si>
    <t>"Z02" 1</t>
  </si>
  <si>
    <t>128</t>
  </si>
  <si>
    <t>766 21.RG</t>
  </si>
  <si>
    <t xml:space="preserve">výlez na střechu 1200 x 800 mm </t>
  </si>
  <si>
    <t>-1624947014</t>
  </si>
  <si>
    <t>Poznámka k položce:_x000d_
Termoizolační vícekomorový rám s izolačním křídlem s gumovým těsněním a_x000d_
manuálním otvíráním_x000d_
Výška manžety se může měnit v závislosti na výšce střechy, min. 150 mm nad rovinou střechy_x000d_
Systémový výrobek, zateplený_x000d_
Uzamykání z interiéru_x000d_
viz výpis zámečnických prvků Z02</t>
  </si>
  <si>
    <t>129</t>
  </si>
  <si>
    <t>998766202</t>
  </si>
  <si>
    <t>Přesun hmot procentní pro kce truhlářské v objektech v přes 6 do 12 m</t>
  </si>
  <si>
    <t>120611182</t>
  </si>
  <si>
    <t>767</t>
  </si>
  <si>
    <t>Konstrukce zámečnické</t>
  </si>
  <si>
    <t>130</t>
  </si>
  <si>
    <t>767881112.RG1</t>
  </si>
  <si>
    <t xml:space="preserve">Montáž bodů záchytného systému </t>
  </si>
  <si>
    <t>-2120274980</t>
  </si>
  <si>
    <t>Poznámka k položce:_x000d_
včetně lan apod.</t>
  </si>
  <si>
    <t>131</t>
  </si>
  <si>
    <t>70921300.RG1</t>
  </si>
  <si>
    <t>Kotvicí bod probetonové konstrukce (TSL-600-BSR10-A)</t>
  </si>
  <si>
    <t>713369610</t>
  </si>
  <si>
    <t>Poznámka k položce:_x000d_
specifikace viz. projekt záchytného systému vč. nacenění.</t>
  </si>
  <si>
    <t>132</t>
  </si>
  <si>
    <t>70921301.RG1</t>
  </si>
  <si>
    <t>Lano (TSL-L8)</t>
  </si>
  <si>
    <t>bm</t>
  </si>
  <si>
    <t>-607718799</t>
  </si>
  <si>
    <t>133</t>
  </si>
  <si>
    <t>70921300.RG2</t>
  </si>
  <si>
    <t>Napínák lanový (TSL-NAP8)</t>
  </si>
  <si>
    <t>1914053337</t>
  </si>
  <si>
    <t>134</t>
  </si>
  <si>
    <t>70921305.RG2</t>
  </si>
  <si>
    <t>Koncový čep (TSL-KP8)</t>
  </si>
  <si>
    <t>-1590342758</t>
  </si>
  <si>
    <t>135</t>
  </si>
  <si>
    <t>70921306.RG2</t>
  </si>
  <si>
    <t>Identifikační štítek (TSL)</t>
  </si>
  <si>
    <t>1089779963</t>
  </si>
  <si>
    <t>136</t>
  </si>
  <si>
    <t>70921307.RG2</t>
  </si>
  <si>
    <t>Šroubovací spojka (TSL-SOS)</t>
  </si>
  <si>
    <t>1600737004</t>
  </si>
  <si>
    <t>137</t>
  </si>
  <si>
    <t>70921308.RG2</t>
  </si>
  <si>
    <t>Lanová svorka (TSL-SC)</t>
  </si>
  <si>
    <t>728071634</t>
  </si>
  <si>
    <t>138</t>
  </si>
  <si>
    <t>767881112.RG</t>
  </si>
  <si>
    <t>Tahové zkoušky záchytného systému</t>
  </si>
  <si>
    <t>ks</t>
  </si>
  <si>
    <t>1500814566</t>
  </si>
  <si>
    <t>139</t>
  </si>
  <si>
    <t>767881113.RG</t>
  </si>
  <si>
    <t>Revize a předání do užívání</t>
  </si>
  <si>
    <t>-1285022963</t>
  </si>
  <si>
    <t>140</t>
  </si>
  <si>
    <t>998767202</t>
  </si>
  <si>
    <t>Přesun hmot procentní pro zámečnické konstrukce v objektech v přes 6 do 12 m</t>
  </si>
  <si>
    <t>-156035536</t>
  </si>
  <si>
    <t>783</t>
  </si>
  <si>
    <t>Dokončovací práce - nátěry</t>
  </si>
  <si>
    <t>141</t>
  </si>
  <si>
    <t>783301401</t>
  </si>
  <si>
    <t>Ometení zámečnických konstrukcí</t>
  </si>
  <si>
    <t>-844169385</t>
  </si>
  <si>
    <t>"stávající prvky u okapů " 1</t>
  </si>
  <si>
    <t>"ostatní" 4</t>
  </si>
  <si>
    <t>142</t>
  </si>
  <si>
    <t>783306807</t>
  </si>
  <si>
    <t>Odstranění nátěru ze zámečnických konstrukcí odstraňovačem nátěrů</t>
  </si>
  <si>
    <t>1056082577</t>
  </si>
  <si>
    <t>143</t>
  </si>
  <si>
    <t>783306809</t>
  </si>
  <si>
    <t>Odstranění nátěru ze zámečnických konstrukcí okartáčováním</t>
  </si>
  <si>
    <t>-43196494</t>
  </si>
  <si>
    <t>144</t>
  </si>
  <si>
    <t>783314101</t>
  </si>
  <si>
    <t>Základní jednonásobný syntetický nátěr zámečnických konstrukcí</t>
  </si>
  <si>
    <t>1766688731</t>
  </si>
  <si>
    <t>145</t>
  </si>
  <si>
    <t>783315101</t>
  </si>
  <si>
    <t>Mezinátěr jednonásobný syntetický standardní zámečnických konstrukcí</t>
  </si>
  <si>
    <t>-1567644853</t>
  </si>
  <si>
    <t>146</t>
  </si>
  <si>
    <t>783317101</t>
  </si>
  <si>
    <t>Krycí jednonásobný syntetický standardní nátěr zámečnických konstrukcí</t>
  </si>
  <si>
    <t>1631883006</t>
  </si>
  <si>
    <t>784</t>
  </si>
  <si>
    <t>Dokončovací práce - malby a tapety</t>
  </si>
  <si>
    <t>147</t>
  </si>
  <si>
    <t>784181101</t>
  </si>
  <si>
    <t>Základní akrylátová jednonásobná bezbarvá penetrace podkladu v místnostech v do 3,80 m</t>
  </si>
  <si>
    <t>1648492064</t>
  </si>
  <si>
    <t>"střešní výlezy" 4</t>
  </si>
  <si>
    <t>148</t>
  </si>
  <si>
    <t>784211121</t>
  </si>
  <si>
    <t>Dvojnásobné bílé malby ze směsí za mokra středně oděruvzdorných v místnostech v do 3,80 m</t>
  </si>
  <si>
    <t>-422895498</t>
  </si>
  <si>
    <t>789</t>
  </si>
  <si>
    <t>Povrchové úpravy ocelových konstrukcí a technologických zařízení</t>
  </si>
  <si>
    <t>149</t>
  </si>
  <si>
    <t>789212122</t>
  </si>
  <si>
    <t>Provedení otryskání členitých stupeň přípravy Sa 2 1/2</t>
  </si>
  <si>
    <t>-271482772</t>
  </si>
  <si>
    <t>150</t>
  </si>
  <si>
    <t>42118100</t>
  </si>
  <si>
    <t>materiál tryskací z křemičitanu hlinitého</t>
  </si>
  <si>
    <t>-585297776</t>
  </si>
  <si>
    <t>5*0,014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</si>
</sst>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34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RG_24069_S3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střechy ZŠ Maršovská - pavilon S3, Teplice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Maršovská 1575/2, 415 01 Teplice – Trnovany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20. 1. 2025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Teplice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RotaGroup a.s.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36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78</v>
      </c>
      <c r="BT94" s="116" t="s">
        <v>79</v>
      </c>
      <c r="BU94" s="117" t="s">
        <v>80</v>
      </c>
      <c r="BV94" s="116" t="s">
        <v>81</v>
      </c>
      <c r="BW94" s="116" t="s">
        <v>5</v>
      </c>
      <c r="BX94" s="116" t="s">
        <v>82</v>
      </c>
      <c r="CL94" s="116" t="s">
        <v>1</v>
      </c>
    </row>
    <row r="95" s="7" customFormat="1" ht="16.5" customHeight="1">
      <c r="A95" s="118" t="s">
        <v>83</v>
      </c>
      <c r="B95" s="119"/>
      <c r="C95" s="120"/>
      <c r="D95" s="121" t="s">
        <v>84</v>
      </c>
      <c r="E95" s="121"/>
      <c r="F95" s="121"/>
      <c r="G95" s="121"/>
      <c r="H95" s="121"/>
      <c r="I95" s="122"/>
      <c r="J95" s="121" t="s">
        <v>85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'00 - Ostatní náklady'!J30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86</v>
      </c>
      <c r="AR95" s="125"/>
      <c r="AS95" s="126">
        <v>0</v>
      </c>
      <c r="AT95" s="127">
        <f>ROUND(SUM(AV95:AW95),2)</f>
        <v>0</v>
      </c>
      <c r="AU95" s="128">
        <f>'00 - Ostatní náklady'!P122</f>
        <v>0</v>
      </c>
      <c r="AV95" s="127">
        <f>'00 - Ostatní náklady'!J33</f>
        <v>0</v>
      </c>
      <c r="AW95" s="127">
        <f>'00 - Ostatní náklady'!J34</f>
        <v>0</v>
      </c>
      <c r="AX95" s="127">
        <f>'00 - Ostatní náklady'!J35</f>
        <v>0</v>
      </c>
      <c r="AY95" s="127">
        <f>'00 - Ostatní náklady'!J36</f>
        <v>0</v>
      </c>
      <c r="AZ95" s="127">
        <f>'00 - Ostatní náklady'!F33</f>
        <v>0</v>
      </c>
      <c r="BA95" s="127">
        <f>'00 - Ostatní náklady'!F34</f>
        <v>0</v>
      </c>
      <c r="BB95" s="127">
        <f>'00 - Ostatní náklady'!F35</f>
        <v>0</v>
      </c>
      <c r="BC95" s="127">
        <f>'00 - Ostatní náklady'!F36</f>
        <v>0</v>
      </c>
      <c r="BD95" s="129">
        <f>'00 - Ostatní náklady'!F37</f>
        <v>0</v>
      </c>
      <c r="BE95" s="7"/>
      <c r="BT95" s="130" t="s">
        <v>87</v>
      </c>
      <c r="BV95" s="130" t="s">
        <v>81</v>
      </c>
      <c r="BW95" s="130" t="s">
        <v>88</v>
      </c>
      <c r="BX95" s="130" t="s">
        <v>5</v>
      </c>
      <c r="CL95" s="130" t="s">
        <v>1</v>
      </c>
      <c r="CM95" s="130" t="s">
        <v>89</v>
      </c>
    </row>
    <row r="96" s="7" customFormat="1" ht="16.5" customHeight="1">
      <c r="A96" s="118" t="s">
        <v>83</v>
      </c>
      <c r="B96" s="119"/>
      <c r="C96" s="120"/>
      <c r="D96" s="121" t="s">
        <v>90</v>
      </c>
      <c r="E96" s="121"/>
      <c r="F96" s="121"/>
      <c r="G96" s="121"/>
      <c r="H96" s="121"/>
      <c r="I96" s="122"/>
      <c r="J96" s="121" t="s">
        <v>91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'01 - Stavební úpravy'!J30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86</v>
      </c>
      <c r="AR96" s="125"/>
      <c r="AS96" s="131">
        <v>0</v>
      </c>
      <c r="AT96" s="132">
        <f>ROUND(SUM(AV96:AW96),2)</f>
        <v>0</v>
      </c>
      <c r="AU96" s="133">
        <f>'01 - Stavební úpravy'!P136</f>
        <v>0</v>
      </c>
      <c r="AV96" s="132">
        <f>'01 - Stavební úpravy'!J33</f>
        <v>0</v>
      </c>
      <c r="AW96" s="132">
        <f>'01 - Stavební úpravy'!J34</f>
        <v>0</v>
      </c>
      <c r="AX96" s="132">
        <f>'01 - Stavební úpravy'!J35</f>
        <v>0</v>
      </c>
      <c r="AY96" s="132">
        <f>'01 - Stavební úpravy'!J36</f>
        <v>0</v>
      </c>
      <c r="AZ96" s="132">
        <f>'01 - Stavební úpravy'!F33</f>
        <v>0</v>
      </c>
      <c r="BA96" s="132">
        <f>'01 - Stavební úpravy'!F34</f>
        <v>0</v>
      </c>
      <c r="BB96" s="132">
        <f>'01 - Stavební úpravy'!F35</f>
        <v>0</v>
      </c>
      <c r="BC96" s="132">
        <f>'01 - Stavební úpravy'!F36</f>
        <v>0</v>
      </c>
      <c r="BD96" s="134">
        <f>'01 - Stavební úpravy'!F37</f>
        <v>0</v>
      </c>
      <c r="BE96" s="7"/>
      <c r="BT96" s="130" t="s">
        <v>87</v>
      </c>
      <c r="BV96" s="130" t="s">
        <v>81</v>
      </c>
      <c r="BW96" s="130" t="s">
        <v>92</v>
      </c>
      <c r="BX96" s="130" t="s">
        <v>5</v>
      </c>
      <c r="CL96" s="130" t="s">
        <v>1</v>
      </c>
      <c r="CM96" s="130" t="s">
        <v>89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0Xq9nmkp+lexnko5IbclRSfrv8z6rfeXmG0EzIvoLDg0j2A4wT1vOpmGJ5SsAhEyIhagO4WIayw9LQ4BB8DlEA==" hashValue="GAQZ2tZSKN7Mtkc1SB60N6ceMbih/cbma1dNx1xVh2DqUx7A7znHvH7byT6U8sCpOcQpjWDVt4q9VFmngvlax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 - Ostatní náklady'!C2" display="/"/>
    <hyperlink ref="A96" location="'01 - Stavební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střechy ZŠ Maršovská - pavilon S3, Teplice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34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36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4"/>
      <c r="B27" s="145"/>
      <c r="C27" s="144"/>
      <c r="D27" s="144"/>
      <c r="E27" s="146" t="s">
        <v>96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39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41</v>
      </c>
      <c r="G32" s="37"/>
      <c r="H32" s="37"/>
      <c r="I32" s="151" t="s">
        <v>40</v>
      </c>
      <c r="J32" s="151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43</v>
      </c>
      <c r="E33" s="139" t="s">
        <v>44</v>
      </c>
      <c r="F33" s="153">
        <f>ROUND((SUM(BE122:BE163)),  2)</f>
        <v>0</v>
      </c>
      <c r="G33" s="37"/>
      <c r="H33" s="37"/>
      <c r="I33" s="154">
        <v>0.20999999999999999</v>
      </c>
      <c r="J33" s="153">
        <f>ROUND(((SUM(BE122:BE163))*I33),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45</v>
      </c>
      <c r="F34" s="153">
        <f>ROUND((SUM(BF122:BF163)),  2)</f>
        <v>0</v>
      </c>
      <c r="G34" s="37"/>
      <c r="H34" s="37"/>
      <c r="I34" s="154">
        <v>0.12</v>
      </c>
      <c r="J34" s="153">
        <f>ROUND(((SUM(BF122:BF163))*I34),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46</v>
      </c>
      <c r="F35" s="153">
        <f>ROUND((SUM(BG122:BG163)),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47</v>
      </c>
      <c r="F36" s="153">
        <f>ROUND((SUM(BH122:BH163)),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48</v>
      </c>
      <c r="F37" s="153">
        <f>ROUND((SUM(BI122:BI163)),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52</v>
      </c>
      <c r="E50" s="163"/>
      <c r="F50" s="163"/>
      <c r="G50" s="162" t="s">
        <v>53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54</v>
      </c>
      <c r="E61" s="165"/>
      <c r="F61" s="166" t="s">
        <v>55</v>
      </c>
      <c r="G61" s="164" t="s">
        <v>54</v>
      </c>
      <c r="H61" s="165"/>
      <c r="I61" s="165"/>
      <c r="J61" s="167" t="s">
        <v>55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56</v>
      </c>
      <c r="E65" s="168"/>
      <c r="F65" s="168"/>
      <c r="G65" s="162" t="s">
        <v>57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54</v>
      </c>
      <c r="E76" s="165"/>
      <c r="F76" s="166" t="s">
        <v>55</v>
      </c>
      <c r="G76" s="164" t="s">
        <v>54</v>
      </c>
      <c r="H76" s="165"/>
      <c r="I76" s="165"/>
      <c r="J76" s="167" t="s">
        <v>55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střechy ZŠ Maršovská - pavilon S3,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00 -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Maršovská 1575/2, 415 01 Teplice – Trnovany</v>
      </c>
      <c r="G89" s="39"/>
      <c r="H89" s="39"/>
      <c r="I89" s="31" t="s">
        <v>22</v>
      </c>
      <c r="J89" s="78" t="str">
        <f>IF(J12="","",J12)</f>
        <v>20. 1. 2025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Statutární město Teplice</v>
      </c>
      <c r="G91" s="39"/>
      <c r="H91" s="39"/>
      <c r="I91" s="31" t="s">
        <v>31</v>
      </c>
      <c r="J91" s="35" t="str">
        <f>E21</f>
        <v>RotaGroup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36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103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104</v>
      </c>
      <c r="E99" s="187"/>
      <c r="F99" s="187"/>
      <c r="G99" s="187"/>
      <c r="H99" s="187"/>
      <c r="I99" s="187"/>
      <c r="J99" s="188">
        <f>J147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105</v>
      </c>
      <c r="E100" s="187"/>
      <c r="F100" s="187"/>
      <c r="G100" s="187"/>
      <c r="H100" s="187"/>
      <c r="I100" s="187"/>
      <c r="J100" s="188">
        <f>J153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J157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107</v>
      </c>
      <c r="E102" s="187"/>
      <c r="F102" s="187"/>
      <c r="G102" s="187"/>
      <c r="H102" s="187"/>
      <c r="I102" s="187"/>
      <c r="J102" s="188">
        <f>J159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Rekonstrukce střechy ZŠ Maršovská - pavilon S3, Teplice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00 - Ostatní náklady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Maršovská 1575/2, 415 01 Teplice – Trnovany</v>
      </c>
      <c r="G116" s="39"/>
      <c r="H116" s="39"/>
      <c r="I116" s="31" t="s">
        <v>22</v>
      </c>
      <c r="J116" s="78" t="str">
        <f>IF(J12="","",J12)</f>
        <v>20. 1. 2025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Statutární město Teplice</v>
      </c>
      <c r="G118" s="39"/>
      <c r="H118" s="39"/>
      <c r="I118" s="31" t="s">
        <v>31</v>
      </c>
      <c r="J118" s="35" t="str">
        <f>E21</f>
        <v>RotaGroup a.s.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36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109</v>
      </c>
      <c r="D121" s="193" t="s">
        <v>64</v>
      </c>
      <c r="E121" s="193" t="s">
        <v>60</v>
      </c>
      <c r="F121" s="193" t="s">
        <v>61</v>
      </c>
      <c r="G121" s="193" t="s">
        <v>110</v>
      </c>
      <c r="H121" s="193" t="s">
        <v>111</v>
      </c>
      <c r="I121" s="193" t="s">
        <v>112</v>
      </c>
      <c r="J121" s="194" t="s">
        <v>99</v>
      </c>
      <c r="K121" s="195" t="s">
        <v>113</v>
      </c>
      <c r="L121" s="196"/>
      <c r="M121" s="99" t="s">
        <v>1</v>
      </c>
      <c r="N121" s="100" t="s">
        <v>43</v>
      </c>
      <c r="O121" s="100" t="s">
        <v>114</v>
      </c>
      <c r="P121" s="100" t="s">
        <v>115</v>
      </c>
      <c r="Q121" s="100" t="s">
        <v>116</v>
      </c>
      <c r="R121" s="100" t="s">
        <v>117</v>
      </c>
      <c r="S121" s="100" t="s">
        <v>118</v>
      </c>
      <c r="T121" s="101" t="s">
        <v>119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120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</f>
        <v>0</v>
      </c>
      <c r="Q122" s="103"/>
      <c r="R122" s="199">
        <f>R123</f>
        <v>0</v>
      </c>
      <c r="S122" s="103"/>
      <c r="T122" s="20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78</v>
      </c>
      <c r="AU122" s="16" t="s">
        <v>101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78</v>
      </c>
      <c r="E123" s="205" t="s">
        <v>121</v>
      </c>
      <c r="F123" s="205" t="s">
        <v>122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P124+P147+P153+P157+P159</f>
        <v>0</v>
      </c>
      <c r="Q123" s="210"/>
      <c r="R123" s="211">
        <f>R124+R147+R153+R157+R159</f>
        <v>0</v>
      </c>
      <c r="S123" s="210"/>
      <c r="T123" s="212">
        <f>T124+T147+T153+T157+T159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123</v>
      </c>
      <c r="AT123" s="214" t="s">
        <v>78</v>
      </c>
      <c r="AU123" s="214" t="s">
        <v>79</v>
      </c>
      <c r="AY123" s="213" t="s">
        <v>124</v>
      </c>
      <c r="BK123" s="215">
        <f>BK124+BK147+BK153+BK157+BK159</f>
        <v>0</v>
      </c>
    </row>
    <row r="124" s="12" customFormat="1" ht="22.8" customHeight="1">
      <c r="A124" s="12"/>
      <c r="B124" s="202"/>
      <c r="C124" s="203"/>
      <c r="D124" s="204" t="s">
        <v>78</v>
      </c>
      <c r="E124" s="216" t="s">
        <v>125</v>
      </c>
      <c r="F124" s="216" t="s">
        <v>126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SUM(P125:P146)</f>
        <v>0</v>
      </c>
      <c r="Q124" s="210"/>
      <c r="R124" s="211">
        <f>SUM(R125:R146)</f>
        <v>0</v>
      </c>
      <c r="S124" s="210"/>
      <c r="T124" s="212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123</v>
      </c>
      <c r="AT124" s="214" t="s">
        <v>78</v>
      </c>
      <c r="AU124" s="214" t="s">
        <v>87</v>
      </c>
      <c r="AY124" s="213" t="s">
        <v>124</v>
      </c>
      <c r="BK124" s="215">
        <f>SUM(BK125:BK146)</f>
        <v>0</v>
      </c>
    </row>
    <row r="125" s="2" customFormat="1" ht="24.15" customHeight="1">
      <c r="A125" s="37"/>
      <c r="B125" s="38"/>
      <c r="C125" s="218" t="s">
        <v>87</v>
      </c>
      <c r="D125" s="218" t="s">
        <v>127</v>
      </c>
      <c r="E125" s="219" t="s">
        <v>128</v>
      </c>
      <c r="F125" s="220" t="s">
        <v>129</v>
      </c>
      <c r="G125" s="221" t="s">
        <v>130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44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131</v>
      </c>
      <c r="AT125" s="230" t="s">
        <v>127</v>
      </c>
      <c r="AU125" s="230" t="s">
        <v>89</v>
      </c>
      <c r="AY125" s="16" t="s">
        <v>124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87</v>
      </c>
      <c r="BK125" s="231">
        <f>ROUND(I125*H125,2)</f>
        <v>0</v>
      </c>
      <c r="BL125" s="16" t="s">
        <v>131</v>
      </c>
      <c r="BM125" s="230" t="s">
        <v>132</v>
      </c>
    </row>
    <row r="126" s="13" customFormat="1">
      <c r="A126" s="13"/>
      <c r="B126" s="232"/>
      <c r="C126" s="233"/>
      <c r="D126" s="234" t="s">
        <v>133</v>
      </c>
      <c r="E126" s="235" t="s">
        <v>1</v>
      </c>
      <c r="F126" s="236" t="s">
        <v>87</v>
      </c>
      <c r="G126" s="233"/>
      <c r="H126" s="237">
        <v>1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133</v>
      </c>
      <c r="AU126" s="243" t="s">
        <v>89</v>
      </c>
      <c r="AV126" s="13" t="s">
        <v>89</v>
      </c>
      <c r="AW126" s="13" t="s">
        <v>35</v>
      </c>
      <c r="AX126" s="13" t="s">
        <v>79</v>
      </c>
      <c r="AY126" s="243" t="s">
        <v>124</v>
      </c>
    </row>
    <row r="127" s="14" customFormat="1">
      <c r="A127" s="14"/>
      <c r="B127" s="244"/>
      <c r="C127" s="245"/>
      <c r="D127" s="234" t="s">
        <v>133</v>
      </c>
      <c r="E127" s="246" t="s">
        <v>1</v>
      </c>
      <c r="F127" s="247" t="s">
        <v>134</v>
      </c>
      <c r="G127" s="245"/>
      <c r="H127" s="248">
        <v>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133</v>
      </c>
      <c r="AU127" s="254" t="s">
        <v>89</v>
      </c>
      <c r="AV127" s="14" t="s">
        <v>135</v>
      </c>
      <c r="AW127" s="14" t="s">
        <v>35</v>
      </c>
      <c r="AX127" s="14" t="s">
        <v>87</v>
      </c>
      <c r="AY127" s="254" t="s">
        <v>124</v>
      </c>
    </row>
    <row r="128" s="2" customFormat="1" ht="16.5" customHeight="1">
      <c r="A128" s="37"/>
      <c r="B128" s="38"/>
      <c r="C128" s="218" t="s">
        <v>89</v>
      </c>
      <c r="D128" s="218" t="s">
        <v>127</v>
      </c>
      <c r="E128" s="219" t="s">
        <v>136</v>
      </c>
      <c r="F128" s="220" t="s">
        <v>137</v>
      </c>
      <c r="G128" s="221" t="s">
        <v>130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44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131</v>
      </c>
      <c r="AT128" s="230" t="s">
        <v>127</v>
      </c>
      <c r="AU128" s="230" t="s">
        <v>89</v>
      </c>
      <c r="AY128" s="16" t="s">
        <v>124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87</v>
      </c>
      <c r="BK128" s="231">
        <f>ROUND(I128*H128,2)</f>
        <v>0</v>
      </c>
      <c r="BL128" s="16" t="s">
        <v>131</v>
      </c>
      <c r="BM128" s="230" t="s">
        <v>138</v>
      </c>
    </row>
    <row r="129" s="2" customFormat="1">
      <c r="A129" s="37"/>
      <c r="B129" s="38"/>
      <c r="C129" s="39"/>
      <c r="D129" s="234" t="s">
        <v>139</v>
      </c>
      <c r="E129" s="39"/>
      <c r="F129" s="255" t="s">
        <v>140</v>
      </c>
      <c r="G129" s="39"/>
      <c r="H129" s="39"/>
      <c r="I129" s="256"/>
      <c r="J129" s="39"/>
      <c r="K129" s="39"/>
      <c r="L129" s="43"/>
      <c r="M129" s="257"/>
      <c r="N129" s="25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139</v>
      </c>
      <c r="AU129" s="16" t="s">
        <v>89</v>
      </c>
    </row>
    <row r="130" s="13" customFormat="1">
      <c r="A130" s="13"/>
      <c r="B130" s="232"/>
      <c r="C130" s="233"/>
      <c r="D130" s="234" t="s">
        <v>133</v>
      </c>
      <c r="E130" s="235" t="s">
        <v>1</v>
      </c>
      <c r="F130" s="236" t="s">
        <v>87</v>
      </c>
      <c r="G130" s="233"/>
      <c r="H130" s="237">
        <v>1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133</v>
      </c>
      <c r="AU130" s="243" t="s">
        <v>89</v>
      </c>
      <c r="AV130" s="13" t="s">
        <v>89</v>
      </c>
      <c r="AW130" s="13" t="s">
        <v>35</v>
      </c>
      <c r="AX130" s="13" t="s">
        <v>79</v>
      </c>
      <c r="AY130" s="243" t="s">
        <v>124</v>
      </c>
    </row>
    <row r="131" s="14" customFormat="1">
      <c r="A131" s="14"/>
      <c r="B131" s="244"/>
      <c r="C131" s="245"/>
      <c r="D131" s="234" t="s">
        <v>133</v>
      </c>
      <c r="E131" s="246" t="s">
        <v>1</v>
      </c>
      <c r="F131" s="247" t="s">
        <v>134</v>
      </c>
      <c r="G131" s="245"/>
      <c r="H131" s="248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133</v>
      </c>
      <c r="AU131" s="254" t="s">
        <v>89</v>
      </c>
      <c r="AV131" s="14" t="s">
        <v>135</v>
      </c>
      <c r="AW131" s="14" t="s">
        <v>35</v>
      </c>
      <c r="AX131" s="14" t="s">
        <v>87</v>
      </c>
      <c r="AY131" s="254" t="s">
        <v>124</v>
      </c>
    </row>
    <row r="132" s="2" customFormat="1" ht="16.5" customHeight="1">
      <c r="A132" s="37"/>
      <c r="B132" s="38"/>
      <c r="C132" s="218" t="s">
        <v>141</v>
      </c>
      <c r="D132" s="218" t="s">
        <v>127</v>
      </c>
      <c r="E132" s="219" t="s">
        <v>142</v>
      </c>
      <c r="F132" s="220" t="s">
        <v>143</v>
      </c>
      <c r="G132" s="221" t="s">
        <v>130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44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89</v>
      </c>
      <c r="AY132" s="16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87</v>
      </c>
      <c r="BK132" s="231">
        <f>ROUND(I132*H132,2)</f>
        <v>0</v>
      </c>
      <c r="BL132" s="16" t="s">
        <v>131</v>
      </c>
      <c r="BM132" s="230" t="s">
        <v>144</v>
      </c>
    </row>
    <row r="133" s="13" customFormat="1">
      <c r="A133" s="13"/>
      <c r="B133" s="232"/>
      <c r="C133" s="233"/>
      <c r="D133" s="234" t="s">
        <v>133</v>
      </c>
      <c r="E133" s="235" t="s">
        <v>1</v>
      </c>
      <c r="F133" s="236" t="s">
        <v>87</v>
      </c>
      <c r="G133" s="233"/>
      <c r="H133" s="237">
        <v>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133</v>
      </c>
      <c r="AU133" s="243" t="s">
        <v>89</v>
      </c>
      <c r="AV133" s="13" t="s">
        <v>89</v>
      </c>
      <c r="AW133" s="13" t="s">
        <v>35</v>
      </c>
      <c r="AX133" s="13" t="s">
        <v>79</v>
      </c>
      <c r="AY133" s="243" t="s">
        <v>124</v>
      </c>
    </row>
    <row r="134" s="14" customFormat="1">
      <c r="A134" s="14"/>
      <c r="B134" s="244"/>
      <c r="C134" s="245"/>
      <c r="D134" s="234" t="s">
        <v>133</v>
      </c>
      <c r="E134" s="246" t="s">
        <v>1</v>
      </c>
      <c r="F134" s="247" t="s">
        <v>134</v>
      </c>
      <c r="G134" s="245"/>
      <c r="H134" s="248">
        <v>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133</v>
      </c>
      <c r="AU134" s="254" t="s">
        <v>89</v>
      </c>
      <c r="AV134" s="14" t="s">
        <v>135</v>
      </c>
      <c r="AW134" s="14" t="s">
        <v>35</v>
      </c>
      <c r="AX134" s="14" t="s">
        <v>87</v>
      </c>
      <c r="AY134" s="254" t="s">
        <v>124</v>
      </c>
    </row>
    <row r="135" s="2" customFormat="1" ht="16.5" customHeight="1">
      <c r="A135" s="37"/>
      <c r="B135" s="38"/>
      <c r="C135" s="218" t="s">
        <v>135</v>
      </c>
      <c r="D135" s="218" t="s">
        <v>127</v>
      </c>
      <c r="E135" s="219" t="s">
        <v>145</v>
      </c>
      <c r="F135" s="220" t="s">
        <v>146</v>
      </c>
      <c r="G135" s="221" t="s">
        <v>130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44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131</v>
      </c>
      <c r="AT135" s="230" t="s">
        <v>127</v>
      </c>
      <c r="AU135" s="230" t="s">
        <v>89</v>
      </c>
      <c r="AY135" s="16" t="s">
        <v>124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87</v>
      </c>
      <c r="BK135" s="231">
        <f>ROUND(I135*H135,2)</f>
        <v>0</v>
      </c>
      <c r="BL135" s="16" t="s">
        <v>131</v>
      </c>
      <c r="BM135" s="230" t="s">
        <v>147</v>
      </c>
    </row>
    <row r="136" s="13" customFormat="1">
      <c r="A136" s="13"/>
      <c r="B136" s="232"/>
      <c r="C136" s="233"/>
      <c r="D136" s="234" t="s">
        <v>133</v>
      </c>
      <c r="E136" s="235" t="s">
        <v>1</v>
      </c>
      <c r="F136" s="236" t="s">
        <v>87</v>
      </c>
      <c r="G136" s="233"/>
      <c r="H136" s="237">
        <v>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133</v>
      </c>
      <c r="AU136" s="243" t="s">
        <v>89</v>
      </c>
      <c r="AV136" s="13" t="s">
        <v>89</v>
      </c>
      <c r="AW136" s="13" t="s">
        <v>35</v>
      </c>
      <c r="AX136" s="13" t="s">
        <v>79</v>
      </c>
      <c r="AY136" s="243" t="s">
        <v>124</v>
      </c>
    </row>
    <row r="137" s="14" customFormat="1">
      <c r="A137" s="14"/>
      <c r="B137" s="244"/>
      <c r="C137" s="245"/>
      <c r="D137" s="234" t="s">
        <v>133</v>
      </c>
      <c r="E137" s="246" t="s">
        <v>1</v>
      </c>
      <c r="F137" s="247" t="s">
        <v>134</v>
      </c>
      <c r="G137" s="245"/>
      <c r="H137" s="248">
        <v>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133</v>
      </c>
      <c r="AU137" s="254" t="s">
        <v>89</v>
      </c>
      <c r="AV137" s="14" t="s">
        <v>135</v>
      </c>
      <c r="AW137" s="14" t="s">
        <v>35</v>
      </c>
      <c r="AX137" s="14" t="s">
        <v>87</v>
      </c>
      <c r="AY137" s="254" t="s">
        <v>124</v>
      </c>
    </row>
    <row r="138" s="2" customFormat="1" ht="16.5" customHeight="1">
      <c r="A138" s="37"/>
      <c r="B138" s="38"/>
      <c r="C138" s="218" t="s">
        <v>123</v>
      </c>
      <c r="D138" s="218" t="s">
        <v>127</v>
      </c>
      <c r="E138" s="219" t="s">
        <v>148</v>
      </c>
      <c r="F138" s="220" t="s">
        <v>149</v>
      </c>
      <c r="G138" s="221" t="s">
        <v>130</v>
      </c>
      <c r="H138" s="222">
        <v>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44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131</v>
      </c>
      <c r="AT138" s="230" t="s">
        <v>127</v>
      </c>
      <c r="AU138" s="230" t="s">
        <v>89</v>
      </c>
      <c r="AY138" s="16" t="s">
        <v>124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87</v>
      </c>
      <c r="BK138" s="231">
        <f>ROUND(I138*H138,2)</f>
        <v>0</v>
      </c>
      <c r="BL138" s="16" t="s">
        <v>131</v>
      </c>
      <c r="BM138" s="230" t="s">
        <v>150</v>
      </c>
    </row>
    <row r="139" s="13" customFormat="1">
      <c r="A139" s="13"/>
      <c r="B139" s="232"/>
      <c r="C139" s="233"/>
      <c r="D139" s="234" t="s">
        <v>133</v>
      </c>
      <c r="E139" s="235" t="s">
        <v>1</v>
      </c>
      <c r="F139" s="236" t="s">
        <v>87</v>
      </c>
      <c r="G139" s="233"/>
      <c r="H139" s="237">
        <v>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133</v>
      </c>
      <c r="AU139" s="243" t="s">
        <v>89</v>
      </c>
      <c r="AV139" s="13" t="s">
        <v>89</v>
      </c>
      <c r="AW139" s="13" t="s">
        <v>35</v>
      </c>
      <c r="AX139" s="13" t="s">
        <v>79</v>
      </c>
      <c r="AY139" s="243" t="s">
        <v>124</v>
      </c>
    </row>
    <row r="140" s="14" customFormat="1">
      <c r="A140" s="14"/>
      <c r="B140" s="244"/>
      <c r="C140" s="245"/>
      <c r="D140" s="234" t="s">
        <v>133</v>
      </c>
      <c r="E140" s="246" t="s">
        <v>1</v>
      </c>
      <c r="F140" s="247" t="s">
        <v>134</v>
      </c>
      <c r="G140" s="245"/>
      <c r="H140" s="248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133</v>
      </c>
      <c r="AU140" s="254" t="s">
        <v>89</v>
      </c>
      <c r="AV140" s="14" t="s">
        <v>135</v>
      </c>
      <c r="AW140" s="14" t="s">
        <v>35</v>
      </c>
      <c r="AX140" s="14" t="s">
        <v>87</v>
      </c>
      <c r="AY140" s="254" t="s">
        <v>124</v>
      </c>
    </row>
    <row r="141" s="2" customFormat="1" ht="16.5" customHeight="1">
      <c r="A141" s="37"/>
      <c r="B141" s="38"/>
      <c r="C141" s="218" t="s">
        <v>151</v>
      </c>
      <c r="D141" s="218" t="s">
        <v>127</v>
      </c>
      <c r="E141" s="219" t="s">
        <v>152</v>
      </c>
      <c r="F141" s="220" t="s">
        <v>153</v>
      </c>
      <c r="G141" s="221" t="s">
        <v>130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44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131</v>
      </c>
      <c r="AT141" s="230" t="s">
        <v>127</v>
      </c>
      <c r="AU141" s="230" t="s">
        <v>89</v>
      </c>
      <c r="AY141" s="16" t="s">
        <v>124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87</v>
      </c>
      <c r="BK141" s="231">
        <f>ROUND(I141*H141,2)</f>
        <v>0</v>
      </c>
      <c r="BL141" s="16" t="s">
        <v>131</v>
      </c>
      <c r="BM141" s="230" t="s">
        <v>154</v>
      </c>
    </row>
    <row r="142" s="13" customFormat="1">
      <c r="A142" s="13"/>
      <c r="B142" s="232"/>
      <c r="C142" s="233"/>
      <c r="D142" s="234" t="s">
        <v>133</v>
      </c>
      <c r="E142" s="235" t="s">
        <v>1</v>
      </c>
      <c r="F142" s="236" t="s">
        <v>87</v>
      </c>
      <c r="G142" s="233"/>
      <c r="H142" s="237">
        <v>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133</v>
      </c>
      <c r="AU142" s="243" t="s">
        <v>89</v>
      </c>
      <c r="AV142" s="13" t="s">
        <v>89</v>
      </c>
      <c r="AW142" s="13" t="s">
        <v>35</v>
      </c>
      <c r="AX142" s="13" t="s">
        <v>79</v>
      </c>
      <c r="AY142" s="243" t="s">
        <v>124</v>
      </c>
    </row>
    <row r="143" s="14" customFormat="1">
      <c r="A143" s="14"/>
      <c r="B143" s="244"/>
      <c r="C143" s="245"/>
      <c r="D143" s="234" t="s">
        <v>133</v>
      </c>
      <c r="E143" s="246" t="s">
        <v>1</v>
      </c>
      <c r="F143" s="247" t="s">
        <v>134</v>
      </c>
      <c r="G143" s="245"/>
      <c r="H143" s="248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133</v>
      </c>
      <c r="AU143" s="254" t="s">
        <v>89</v>
      </c>
      <c r="AV143" s="14" t="s">
        <v>135</v>
      </c>
      <c r="AW143" s="14" t="s">
        <v>35</v>
      </c>
      <c r="AX143" s="14" t="s">
        <v>87</v>
      </c>
      <c r="AY143" s="254" t="s">
        <v>124</v>
      </c>
    </row>
    <row r="144" s="2" customFormat="1" ht="16.5" customHeight="1">
      <c r="A144" s="37"/>
      <c r="B144" s="38"/>
      <c r="C144" s="218" t="s">
        <v>155</v>
      </c>
      <c r="D144" s="218" t="s">
        <v>127</v>
      </c>
      <c r="E144" s="219" t="s">
        <v>156</v>
      </c>
      <c r="F144" s="220" t="s">
        <v>157</v>
      </c>
      <c r="G144" s="221" t="s">
        <v>130</v>
      </c>
      <c r="H144" s="222">
        <v>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44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131</v>
      </c>
      <c r="AT144" s="230" t="s">
        <v>127</v>
      </c>
      <c r="AU144" s="230" t="s">
        <v>89</v>
      </c>
      <c r="AY144" s="16" t="s">
        <v>124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87</v>
      </c>
      <c r="BK144" s="231">
        <f>ROUND(I144*H144,2)</f>
        <v>0</v>
      </c>
      <c r="BL144" s="16" t="s">
        <v>131</v>
      </c>
      <c r="BM144" s="230" t="s">
        <v>158</v>
      </c>
    </row>
    <row r="145" s="13" customFormat="1">
      <c r="A145" s="13"/>
      <c r="B145" s="232"/>
      <c r="C145" s="233"/>
      <c r="D145" s="234" t="s">
        <v>133</v>
      </c>
      <c r="E145" s="235" t="s">
        <v>1</v>
      </c>
      <c r="F145" s="236" t="s">
        <v>87</v>
      </c>
      <c r="G145" s="233"/>
      <c r="H145" s="237">
        <v>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133</v>
      </c>
      <c r="AU145" s="243" t="s">
        <v>89</v>
      </c>
      <c r="AV145" s="13" t="s">
        <v>89</v>
      </c>
      <c r="AW145" s="13" t="s">
        <v>35</v>
      </c>
      <c r="AX145" s="13" t="s">
        <v>79</v>
      </c>
      <c r="AY145" s="243" t="s">
        <v>124</v>
      </c>
    </row>
    <row r="146" s="14" customFormat="1">
      <c r="A146" s="14"/>
      <c r="B146" s="244"/>
      <c r="C146" s="245"/>
      <c r="D146" s="234" t="s">
        <v>133</v>
      </c>
      <c r="E146" s="246" t="s">
        <v>1</v>
      </c>
      <c r="F146" s="247" t="s">
        <v>134</v>
      </c>
      <c r="G146" s="245"/>
      <c r="H146" s="248">
        <v>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133</v>
      </c>
      <c r="AU146" s="254" t="s">
        <v>89</v>
      </c>
      <c r="AV146" s="14" t="s">
        <v>135</v>
      </c>
      <c r="AW146" s="14" t="s">
        <v>35</v>
      </c>
      <c r="AX146" s="14" t="s">
        <v>87</v>
      </c>
      <c r="AY146" s="254" t="s">
        <v>124</v>
      </c>
    </row>
    <row r="147" s="12" customFormat="1" ht="22.8" customHeight="1">
      <c r="A147" s="12"/>
      <c r="B147" s="202"/>
      <c r="C147" s="203"/>
      <c r="D147" s="204" t="s">
        <v>78</v>
      </c>
      <c r="E147" s="216" t="s">
        <v>159</v>
      </c>
      <c r="F147" s="216" t="s">
        <v>160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SUM(P148:P152)</f>
        <v>0</v>
      </c>
      <c r="Q147" s="210"/>
      <c r="R147" s="211">
        <f>SUM(R148:R152)</f>
        <v>0</v>
      </c>
      <c r="S147" s="210"/>
      <c r="T147" s="212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123</v>
      </c>
      <c r="AT147" s="214" t="s">
        <v>78</v>
      </c>
      <c r="AU147" s="214" t="s">
        <v>87</v>
      </c>
      <c r="AY147" s="213" t="s">
        <v>124</v>
      </c>
      <c r="BK147" s="215">
        <f>SUM(BK148:BK152)</f>
        <v>0</v>
      </c>
    </row>
    <row r="148" s="2" customFormat="1" ht="16.5" customHeight="1">
      <c r="A148" s="37"/>
      <c r="B148" s="38"/>
      <c r="C148" s="218" t="s">
        <v>161</v>
      </c>
      <c r="D148" s="218" t="s">
        <v>127</v>
      </c>
      <c r="E148" s="219" t="s">
        <v>162</v>
      </c>
      <c r="F148" s="220" t="s">
        <v>160</v>
      </c>
      <c r="G148" s="221" t="s">
        <v>130</v>
      </c>
      <c r="H148" s="222">
        <v>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44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131</v>
      </c>
      <c r="AT148" s="230" t="s">
        <v>127</v>
      </c>
      <c r="AU148" s="230" t="s">
        <v>89</v>
      </c>
      <c r="AY148" s="16" t="s">
        <v>124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87</v>
      </c>
      <c r="BK148" s="231">
        <f>ROUND(I148*H148,2)</f>
        <v>0</v>
      </c>
      <c r="BL148" s="16" t="s">
        <v>131</v>
      </c>
      <c r="BM148" s="230" t="s">
        <v>163</v>
      </c>
    </row>
    <row r="149" s="2" customFormat="1" ht="21.75" customHeight="1">
      <c r="A149" s="37"/>
      <c r="B149" s="38"/>
      <c r="C149" s="218" t="s">
        <v>164</v>
      </c>
      <c r="D149" s="218" t="s">
        <v>127</v>
      </c>
      <c r="E149" s="219" t="s">
        <v>165</v>
      </c>
      <c r="F149" s="220" t="s">
        <v>166</v>
      </c>
      <c r="G149" s="221" t="s">
        <v>130</v>
      </c>
      <c r="H149" s="222">
        <v>1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44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131</v>
      </c>
      <c r="AT149" s="230" t="s">
        <v>127</v>
      </c>
      <c r="AU149" s="230" t="s">
        <v>89</v>
      </c>
      <c r="AY149" s="16" t="s">
        <v>124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87</v>
      </c>
      <c r="BK149" s="231">
        <f>ROUND(I149*H149,2)</f>
        <v>0</v>
      </c>
      <c r="BL149" s="16" t="s">
        <v>131</v>
      </c>
      <c r="BM149" s="230" t="s">
        <v>167</v>
      </c>
    </row>
    <row r="150" s="2" customFormat="1" ht="16.5" customHeight="1">
      <c r="A150" s="37"/>
      <c r="B150" s="38"/>
      <c r="C150" s="218" t="s">
        <v>168</v>
      </c>
      <c r="D150" s="218" t="s">
        <v>127</v>
      </c>
      <c r="E150" s="219" t="s">
        <v>169</v>
      </c>
      <c r="F150" s="220" t="s">
        <v>170</v>
      </c>
      <c r="G150" s="221" t="s">
        <v>130</v>
      </c>
      <c r="H150" s="222">
        <v>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44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131</v>
      </c>
      <c r="AT150" s="230" t="s">
        <v>127</v>
      </c>
      <c r="AU150" s="230" t="s">
        <v>89</v>
      </c>
      <c r="AY150" s="16" t="s">
        <v>124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87</v>
      </c>
      <c r="BK150" s="231">
        <f>ROUND(I150*H150,2)</f>
        <v>0</v>
      </c>
      <c r="BL150" s="16" t="s">
        <v>131</v>
      </c>
      <c r="BM150" s="230" t="s">
        <v>171</v>
      </c>
    </row>
    <row r="151" s="2" customFormat="1" ht="16.5" customHeight="1">
      <c r="A151" s="37"/>
      <c r="B151" s="38"/>
      <c r="C151" s="218" t="s">
        <v>172</v>
      </c>
      <c r="D151" s="218" t="s">
        <v>127</v>
      </c>
      <c r="E151" s="219" t="s">
        <v>173</v>
      </c>
      <c r="F151" s="220" t="s">
        <v>174</v>
      </c>
      <c r="G151" s="221" t="s">
        <v>130</v>
      </c>
      <c r="H151" s="222">
        <v>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44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131</v>
      </c>
      <c r="AT151" s="230" t="s">
        <v>127</v>
      </c>
      <c r="AU151" s="230" t="s">
        <v>89</v>
      </c>
      <c r="AY151" s="16" t="s">
        <v>124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87</v>
      </c>
      <c r="BK151" s="231">
        <f>ROUND(I151*H151,2)</f>
        <v>0</v>
      </c>
      <c r="BL151" s="16" t="s">
        <v>131</v>
      </c>
      <c r="BM151" s="230" t="s">
        <v>175</v>
      </c>
    </row>
    <row r="152" s="2" customFormat="1">
      <c r="A152" s="37"/>
      <c r="B152" s="38"/>
      <c r="C152" s="39"/>
      <c r="D152" s="234" t="s">
        <v>139</v>
      </c>
      <c r="E152" s="39"/>
      <c r="F152" s="255" t="s">
        <v>176</v>
      </c>
      <c r="G152" s="39"/>
      <c r="H152" s="39"/>
      <c r="I152" s="256"/>
      <c r="J152" s="39"/>
      <c r="K152" s="39"/>
      <c r="L152" s="43"/>
      <c r="M152" s="257"/>
      <c r="N152" s="25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139</v>
      </c>
      <c r="AU152" s="16" t="s">
        <v>89</v>
      </c>
    </row>
    <row r="153" s="12" customFormat="1" ht="22.8" customHeight="1">
      <c r="A153" s="12"/>
      <c r="B153" s="202"/>
      <c r="C153" s="203"/>
      <c r="D153" s="204" t="s">
        <v>78</v>
      </c>
      <c r="E153" s="216" t="s">
        <v>177</v>
      </c>
      <c r="F153" s="216" t="s">
        <v>178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SUM(P154:P156)</f>
        <v>0</v>
      </c>
      <c r="Q153" s="210"/>
      <c r="R153" s="211">
        <f>SUM(R154:R156)</f>
        <v>0</v>
      </c>
      <c r="S153" s="210"/>
      <c r="T153" s="212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123</v>
      </c>
      <c r="AT153" s="214" t="s">
        <v>78</v>
      </c>
      <c r="AU153" s="214" t="s">
        <v>87</v>
      </c>
      <c r="AY153" s="213" t="s">
        <v>124</v>
      </c>
      <c r="BK153" s="215">
        <f>SUM(BK154:BK156)</f>
        <v>0</v>
      </c>
    </row>
    <row r="154" s="2" customFormat="1" ht="16.5" customHeight="1">
      <c r="A154" s="37"/>
      <c r="B154" s="38"/>
      <c r="C154" s="218" t="s">
        <v>8</v>
      </c>
      <c r="D154" s="218" t="s">
        <v>127</v>
      </c>
      <c r="E154" s="219" t="s">
        <v>179</v>
      </c>
      <c r="F154" s="220" t="s">
        <v>180</v>
      </c>
      <c r="G154" s="221" t="s">
        <v>130</v>
      </c>
      <c r="H154" s="222">
        <v>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44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131</v>
      </c>
      <c r="AT154" s="230" t="s">
        <v>127</v>
      </c>
      <c r="AU154" s="230" t="s">
        <v>89</v>
      </c>
      <c r="AY154" s="16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87</v>
      </c>
      <c r="BK154" s="231">
        <f>ROUND(I154*H154,2)</f>
        <v>0</v>
      </c>
      <c r="BL154" s="16" t="s">
        <v>131</v>
      </c>
      <c r="BM154" s="230" t="s">
        <v>181</v>
      </c>
    </row>
    <row r="155" s="13" customFormat="1">
      <c r="A155" s="13"/>
      <c r="B155" s="232"/>
      <c r="C155" s="233"/>
      <c r="D155" s="234" t="s">
        <v>133</v>
      </c>
      <c r="E155" s="235" t="s">
        <v>1</v>
      </c>
      <c r="F155" s="236" t="s">
        <v>87</v>
      </c>
      <c r="G155" s="233"/>
      <c r="H155" s="237">
        <v>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133</v>
      </c>
      <c r="AU155" s="243" t="s">
        <v>89</v>
      </c>
      <c r="AV155" s="13" t="s">
        <v>89</v>
      </c>
      <c r="AW155" s="13" t="s">
        <v>35</v>
      </c>
      <c r="AX155" s="13" t="s">
        <v>79</v>
      </c>
      <c r="AY155" s="243" t="s">
        <v>124</v>
      </c>
    </row>
    <row r="156" s="14" customFormat="1">
      <c r="A156" s="14"/>
      <c r="B156" s="244"/>
      <c r="C156" s="245"/>
      <c r="D156" s="234" t="s">
        <v>133</v>
      </c>
      <c r="E156" s="246" t="s">
        <v>1</v>
      </c>
      <c r="F156" s="247" t="s">
        <v>134</v>
      </c>
      <c r="G156" s="245"/>
      <c r="H156" s="248">
        <v>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133</v>
      </c>
      <c r="AU156" s="254" t="s">
        <v>89</v>
      </c>
      <c r="AV156" s="14" t="s">
        <v>135</v>
      </c>
      <c r="AW156" s="14" t="s">
        <v>35</v>
      </c>
      <c r="AX156" s="14" t="s">
        <v>87</v>
      </c>
      <c r="AY156" s="254" t="s">
        <v>124</v>
      </c>
    </row>
    <row r="157" s="12" customFormat="1" ht="22.8" customHeight="1">
      <c r="A157" s="12"/>
      <c r="B157" s="202"/>
      <c r="C157" s="203"/>
      <c r="D157" s="204" t="s">
        <v>78</v>
      </c>
      <c r="E157" s="216" t="s">
        <v>182</v>
      </c>
      <c r="F157" s="216" t="s">
        <v>183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P158</f>
        <v>0</v>
      </c>
      <c r="Q157" s="210"/>
      <c r="R157" s="211">
        <f>R158</f>
        <v>0</v>
      </c>
      <c r="S157" s="210"/>
      <c r="T157" s="212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123</v>
      </c>
      <c r="AT157" s="214" t="s">
        <v>78</v>
      </c>
      <c r="AU157" s="214" t="s">
        <v>87</v>
      </c>
      <c r="AY157" s="213" t="s">
        <v>124</v>
      </c>
      <c r="BK157" s="215">
        <f>BK158</f>
        <v>0</v>
      </c>
    </row>
    <row r="158" s="2" customFormat="1" ht="16.5" customHeight="1">
      <c r="A158" s="37"/>
      <c r="B158" s="38"/>
      <c r="C158" s="218" t="s">
        <v>184</v>
      </c>
      <c r="D158" s="218" t="s">
        <v>127</v>
      </c>
      <c r="E158" s="219" t="s">
        <v>185</v>
      </c>
      <c r="F158" s="220" t="s">
        <v>183</v>
      </c>
      <c r="G158" s="221" t="s">
        <v>130</v>
      </c>
      <c r="H158" s="222">
        <v>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44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131</v>
      </c>
      <c r="AT158" s="230" t="s">
        <v>127</v>
      </c>
      <c r="AU158" s="230" t="s">
        <v>89</v>
      </c>
      <c r="AY158" s="16" t="s">
        <v>124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87</v>
      </c>
      <c r="BK158" s="231">
        <f>ROUND(I158*H158,2)</f>
        <v>0</v>
      </c>
      <c r="BL158" s="16" t="s">
        <v>131</v>
      </c>
      <c r="BM158" s="230" t="s">
        <v>186</v>
      </c>
    </row>
    <row r="159" s="12" customFormat="1" ht="22.8" customHeight="1">
      <c r="A159" s="12"/>
      <c r="B159" s="202"/>
      <c r="C159" s="203"/>
      <c r="D159" s="204" t="s">
        <v>78</v>
      </c>
      <c r="E159" s="216" t="s">
        <v>187</v>
      </c>
      <c r="F159" s="216" t="s">
        <v>188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SUM(P160:P163)</f>
        <v>0</v>
      </c>
      <c r="Q159" s="210"/>
      <c r="R159" s="211">
        <f>SUM(R160:R163)</f>
        <v>0</v>
      </c>
      <c r="S159" s="210"/>
      <c r="T159" s="212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123</v>
      </c>
      <c r="AT159" s="214" t="s">
        <v>78</v>
      </c>
      <c r="AU159" s="214" t="s">
        <v>87</v>
      </c>
      <c r="AY159" s="213" t="s">
        <v>124</v>
      </c>
      <c r="BK159" s="215">
        <f>SUM(BK160:BK163)</f>
        <v>0</v>
      </c>
    </row>
    <row r="160" s="2" customFormat="1" ht="16.5" customHeight="1">
      <c r="A160" s="37"/>
      <c r="B160" s="38"/>
      <c r="C160" s="218" t="s">
        <v>189</v>
      </c>
      <c r="D160" s="218" t="s">
        <v>127</v>
      </c>
      <c r="E160" s="219" t="s">
        <v>190</v>
      </c>
      <c r="F160" s="220" t="s">
        <v>188</v>
      </c>
      <c r="G160" s="221" t="s">
        <v>130</v>
      </c>
      <c r="H160" s="222">
        <v>1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44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131</v>
      </c>
      <c r="AT160" s="230" t="s">
        <v>127</v>
      </c>
      <c r="AU160" s="230" t="s">
        <v>89</v>
      </c>
      <c r="AY160" s="16" t="s">
        <v>124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87</v>
      </c>
      <c r="BK160" s="231">
        <f>ROUND(I160*H160,2)</f>
        <v>0</v>
      </c>
      <c r="BL160" s="16" t="s">
        <v>131</v>
      </c>
      <c r="BM160" s="230" t="s">
        <v>191</v>
      </c>
    </row>
    <row r="161" s="2" customFormat="1" ht="16.5" customHeight="1">
      <c r="A161" s="37"/>
      <c r="B161" s="38"/>
      <c r="C161" s="218" t="s">
        <v>192</v>
      </c>
      <c r="D161" s="218" t="s">
        <v>127</v>
      </c>
      <c r="E161" s="219" t="s">
        <v>193</v>
      </c>
      <c r="F161" s="220" t="s">
        <v>194</v>
      </c>
      <c r="G161" s="221" t="s">
        <v>130</v>
      </c>
      <c r="H161" s="222">
        <v>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44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131</v>
      </c>
      <c r="AT161" s="230" t="s">
        <v>127</v>
      </c>
      <c r="AU161" s="230" t="s">
        <v>89</v>
      </c>
      <c r="AY161" s="16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87</v>
      </c>
      <c r="BK161" s="231">
        <f>ROUND(I161*H161,2)</f>
        <v>0</v>
      </c>
      <c r="BL161" s="16" t="s">
        <v>131</v>
      </c>
      <c r="BM161" s="230" t="s">
        <v>195</v>
      </c>
    </row>
    <row r="162" s="13" customFormat="1">
      <c r="A162" s="13"/>
      <c r="B162" s="232"/>
      <c r="C162" s="233"/>
      <c r="D162" s="234" t="s">
        <v>133</v>
      </c>
      <c r="E162" s="235" t="s">
        <v>1</v>
      </c>
      <c r="F162" s="236" t="s">
        <v>87</v>
      </c>
      <c r="G162" s="233"/>
      <c r="H162" s="237">
        <v>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133</v>
      </c>
      <c r="AU162" s="243" t="s">
        <v>89</v>
      </c>
      <c r="AV162" s="13" t="s">
        <v>89</v>
      </c>
      <c r="AW162" s="13" t="s">
        <v>35</v>
      </c>
      <c r="AX162" s="13" t="s">
        <v>79</v>
      </c>
      <c r="AY162" s="243" t="s">
        <v>124</v>
      </c>
    </row>
    <row r="163" s="14" customFormat="1">
      <c r="A163" s="14"/>
      <c r="B163" s="244"/>
      <c r="C163" s="245"/>
      <c r="D163" s="234" t="s">
        <v>133</v>
      </c>
      <c r="E163" s="246" t="s">
        <v>1</v>
      </c>
      <c r="F163" s="247" t="s">
        <v>134</v>
      </c>
      <c r="G163" s="245"/>
      <c r="H163" s="248">
        <v>1</v>
      </c>
      <c r="I163" s="249"/>
      <c r="J163" s="245"/>
      <c r="K163" s="245"/>
      <c r="L163" s="250"/>
      <c r="M163" s="259"/>
      <c r="N163" s="260"/>
      <c r="O163" s="260"/>
      <c r="P163" s="260"/>
      <c r="Q163" s="260"/>
      <c r="R163" s="260"/>
      <c r="S163" s="260"/>
      <c r="T163" s="26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133</v>
      </c>
      <c r="AU163" s="254" t="s">
        <v>89</v>
      </c>
      <c r="AV163" s="14" t="s">
        <v>135</v>
      </c>
      <c r="AW163" s="14" t="s">
        <v>35</v>
      </c>
      <c r="AX163" s="14" t="s">
        <v>87</v>
      </c>
      <c r="AY163" s="254" t="s">
        <v>124</v>
      </c>
    </row>
    <row r="164" s="2" customFormat="1" ht="6.96" customHeight="1">
      <c r="A164" s="37"/>
      <c r="B164" s="65"/>
      <c r="C164" s="66"/>
      <c r="D164" s="66"/>
      <c r="E164" s="66"/>
      <c r="F164" s="66"/>
      <c r="G164" s="66"/>
      <c r="H164" s="66"/>
      <c r="I164" s="66"/>
      <c r="J164" s="66"/>
      <c r="K164" s="66"/>
      <c r="L164" s="43"/>
      <c r="M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</row>
  </sheetData>
  <sheetProtection sheet="1" autoFilter="0" formatColumns="0" formatRows="0" objects="1" scenarios="1" spinCount="100000" saltValue="Kr/3vu6KI5ZexJnTvOzHkRiapCwqitO9MMYBwLexBhCnT1NNiIYS0QkdRnUaGWGSjIVcy54/U4P0k58eJvCRZQ==" hashValue="cECii/wKDeZjkpj12y+52RpWUAHm2KCJedosnV9xCvelOR9uhQ5Tu4V63LCzEjSFrY39q0iXnVTApXRJbIhZFg==" algorithmName="SHA-512" password="CC35"/>
  <autoFilter ref="C121:K16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střechy ZŠ Maršovská - pavilon S3, Teplice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34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36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238.5" customHeight="1">
      <c r="A27" s="144"/>
      <c r="B27" s="145"/>
      <c r="C27" s="144"/>
      <c r="D27" s="144"/>
      <c r="E27" s="146" t="s">
        <v>197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39</v>
      </c>
      <c r="E30" s="37"/>
      <c r="F30" s="37"/>
      <c r="G30" s="37"/>
      <c r="H30" s="37"/>
      <c r="I30" s="37"/>
      <c r="J30" s="150">
        <f>ROUND(J136,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41</v>
      </c>
      <c r="G32" s="37"/>
      <c r="H32" s="37"/>
      <c r="I32" s="151" t="s">
        <v>40</v>
      </c>
      <c r="J32" s="151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43</v>
      </c>
      <c r="E33" s="139" t="s">
        <v>44</v>
      </c>
      <c r="F33" s="153">
        <f>ROUND((SUM(BE136:BE619)),  2)</f>
        <v>0</v>
      </c>
      <c r="G33" s="37"/>
      <c r="H33" s="37"/>
      <c r="I33" s="154">
        <v>0.20999999999999999</v>
      </c>
      <c r="J33" s="153">
        <f>ROUND(((SUM(BE136:BE619))*I33),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45</v>
      </c>
      <c r="F34" s="153">
        <f>ROUND((SUM(BF136:BF619)),  2)</f>
        <v>0</v>
      </c>
      <c r="G34" s="37"/>
      <c r="H34" s="37"/>
      <c r="I34" s="154">
        <v>0.12</v>
      </c>
      <c r="J34" s="153">
        <f>ROUND(((SUM(BF136:BF619))*I34),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46</v>
      </c>
      <c r="F35" s="153">
        <f>ROUND((SUM(BG136:BG619)),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47</v>
      </c>
      <c r="F36" s="153">
        <f>ROUND((SUM(BH136:BH619)),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48</v>
      </c>
      <c r="F37" s="153">
        <f>ROUND((SUM(BI136:BI619)),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52</v>
      </c>
      <c r="E50" s="163"/>
      <c r="F50" s="163"/>
      <c r="G50" s="162" t="s">
        <v>53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54</v>
      </c>
      <c r="E61" s="165"/>
      <c r="F61" s="166" t="s">
        <v>55</v>
      </c>
      <c r="G61" s="164" t="s">
        <v>54</v>
      </c>
      <c r="H61" s="165"/>
      <c r="I61" s="165"/>
      <c r="J61" s="167" t="s">
        <v>55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56</v>
      </c>
      <c r="E65" s="168"/>
      <c r="F65" s="168"/>
      <c r="G65" s="162" t="s">
        <v>57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54</v>
      </c>
      <c r="E76" s="165"/>
      <c r="F76" s="166" t="s">
        <v>55</v>
      </c>
      <c r="G76" s="164" t="s">
        <v>54</v>
      </c>
      <c r="H76" s="165"/>
      <c r="I76" s="165"/>
      <c r="J76" s="167" t="s">
        <v>55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střechy ZŠ Maršovská - pavilon S3,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Stavební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Maršovská 1575/2, 415 01 Teplice – Trnovany</v>
      </c>
      <c r="G89" s="39"/>
      <c r="H89" s="39"/>
      <c r="I89" s="31" t="s">
        <v>22</v>
      </c>
      <c r="J89" s="78" t="str">
        <f>IF(J12="","",J12)</f>
        <v>20. 1. 2025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Statutární město Teplice</v>
      </c>
      <c r="G91" s="39"/>
      <c r="H91" s="39"/>
      <c r="I91" s="31" t="s">
        <v>31</v>
      </c>
      <c r="J91" s="35" t="str">
        <f>E21</f>
        <v>RotaGroup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36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J136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198</v>
      </c>
      <c r="E97" s="181"/>
      <c r="F97" s="181"/>
      <c r="G97" s="181"/>
      <c r="H97" s="181"/>
      <c r="I97" s="181"/>
      <c r="J97" s="182">
        <f>J137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199</v>
      </c>
      <c r="E98" s="187"/>
      <c r="F98" s="187"/>
      <c r="G98" s="187"/>
      <c r="H98" s="187"/>
      <c r="I98" s="187"/>
      <c r="J98" s="188">
        <f>J138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200</v>
      </c>
      <c r="E99" s="187"/>
      <c r="F99" s="187"/>
      <c r="G99" s="187"/>
      <c r="H99" s="187"/>
      <c r="I99" s="187"/>
      <c r="J99" s="188">
        <f>J163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201</v>
      </c>
      <c r="E100" s="187"/>
      <c r="F100" s="187"/>
      <c r="G100" s="187"/>
      <c r="H100" s="187"/>
      <c r="I100" s="187"/>
      <c r="J100" s="188">
        <f>J167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202</v>
      </c>
      <c r="E101" s="187"/>
      <c r="F101" s="187"/>
      <c r="G101" s="187"/>
      <c r="H101" s="187"/>
      <c r="I101" s="187"/>
      <c r="J101" s="188">
        <f>J183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203</v>
      </c>
      <c r="E102" s="187"/>
      <c r="F102" s="187"/>
      <c r="G102" s="187"/>
      <c r="H102" s="187"/>
      <c r="I102" s="187"/>
      <c r="J102" s="188">
        <f>J195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204</v>
      </c>
      <c r="E103" s="187"/>
      <c r="F103" s="187"/>
      <c r="G103" s="187"/>
      <c r="H103" s="187"/>
      <c r="I103" s="187"/>
      <c r="J103" s="188">
        <f>J213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205</v>
      </c>
      <c r="E104" s="181"/>
      <c r="F104" s="181"/>
      <c r="G104" s="181"/>
      <c r="H104" s="181"/>
      <c r="I104" s="181"/>
      <c r="J104" s="182">
        <f>J215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206</v>
      </c>
      <c r="E105" s="187"/>
      <c r="F105" s="187"/>
      <c r="G105" s="187"/>
      <c r="H105" s="187"/>
      <c r="I105" s="187"/>
      <c r="J105" s="188">
        <f>J216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207</v>
      </c>
      <c r="E106" s="187"/>
      <c r="F106" s="187"/>
      <c r="G106" s="187"/>
      <c r="H106" s="187"/>
      <c r="I106" s="187"/>
      <c r="J106" s="188">
        <f>J317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208</v>
      </c>
      <c r="E107" s="187"/>
      <c r="F107" s="187"/>
      <c r="G107" s="187"/>
      <c r="H107" s="187"/>
      <c r="I107" s="187"/>
      <c r="J107" s="188">
        <f>J365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209</v>
      </c>
      <c r="E108" s="187"/>
      <c r="F108" s="187"/>
      <c r="G108" s="187"/>
      <c r="H108" s="187"/>
      <c r="I108" s="187"/>
      <c r="J108" s="188">
        <f>J402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210</v>
      </c>
      <c r="E109" s="187"/>
      <c r="F109" s="187"/>
      <c r="G109" s="187"/>
      <c r="H109" s="187"/>
      <c r="I109" s="187"/>
      <c r="J109" s="188">
        <f>J450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211</v>
      </c>
      <c r="E110" s="187"/>
      <c r="F110" s="187"/>
      <c r="G110" s="187"/>
      <c r="H110" s="187"/>
      <c r="I110" s="187"/>
      <c r="J110" s="188">
        <f>J474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212</v>
      </c>
      <c r="E111" s="187"/>
      <c r="F111" s="187"/>
      <c r="G111" s="187"/>
      <c r="H111" s="187"/>
      <c r="I111" s="187"/>
      <c r="J111" s="188">
        <f>J511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213</v>
      </c>
      <c r="E112" s="187"/>
      <c r="F112" s="187"/>
      <c r="G112" s="187"/>
      <c r="H112" s="187"/>
      <c r="I112" s="187"/>
      <c r="J112" s="188">
        <f>J552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214</v>
      </c>
      <c r="E113" s="187"/>
      <c r="F113" s="187"/>
      <c r="G113" s="187"/>
      <c r="H113" s="187"/>
      <c r="I113" s="187"/>
      <c r="J113" s="188">
        <f>J561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215</v>
      </c>
      <c r="E114" s="187"/>
      <c r="F114" s="187"/>
      <c r="G114" s="187"/>
      <c r="H114" s="187"/>
      <c r="I114" s="187"/>
      <c r="J114" s="188">
        <f>J581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216</v>
      </c>
      <c r="E115" s="187"/>
      <c r="F115" s="187"/>
      <c r="G115" s="187"/>
      <c r="H115" s="187"/>
      <c r="I115" s="187"/>
      <c r="J115" s="188">
        <f>J606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217</v>
      </c>
      <c r="E116" s="187"/>
      <c r="F116" s="187"/>
      <c r="G116" s="187"/>
      <c r="H116" s="187"/>
      <c r="I116" s="187"/>
      <c r="J116" s="188">
        <f>J613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108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173" t="str">
        <f>E7</f>
        <v>Rekonstrukce střechy ZŠ Maršovská - pavilon S3, Teplice</v>
      </c>
      <c r="F126" s="31"/>
      <c r="G126" s="31"/>
      <c r="H126" s="31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94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E9</f>
        <v>01 - Stavební úpravy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9"/>
      <c r="E130" s="39"/>
      <c r="F130" s="26" t="str">
        <f>F12</f>
        <v>Maršovská 1575/2, 415 01 Teplice – Trnovany</v>
      </c>
      <c r="G130" s="39"/>
      <c r="H130" s="39"/>
      <c r="I130" s="31" t="s">
        <v>22</v>
      </c>
      <c r="J130" s="78" t="str">
        <f>IF(J12="","",J12)</f>
        <v>20. 1. 2025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24</v>
      </c>
      <c r="D132" s="39"/>
      <c r="E132" s="39"/>
      <c r="F132" s="26" t="str">
        <f>E15</f>
        <v>Statutární město Teplice</v>
      </c>
      <c r="G132" s="39"/>
      <c r="H132" s="39"/>
      <c r="I132" s="31" t="s">
        <v>31</v>
      </c>
      <c r="J132" s="35" t="str">
        <f>E21</f>
        <v>RotaGroup a.s.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29</v>
      </c>
      <c r="D133" s="39"/>
      <c r="E133" s="39"/>
      <c r="F133" s="26" t="str">
        <f>IF(E18="","",E18)</f>
        <v>Vyplň údaj</v>
      </c>
      <c r="G133" s="39"/>
      <c r="H133" s="39"/>
      <c r="I133" s="31" t="s">
        <v>36</v>
      </c>
      <c r="J133" s="35" t="str">
        <f>E24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90"/>
      <c r="B135" s="191"/>
      <c r="C135" s="192" t="s">
        <v>109</v>
      </c>
      <c r="D135" s="193" t="s">
        <v>64</v>
      </c>
      <c r="E135" s="193" t="s">
        <v>60</v>
      </c>
      <c r="F135" s="193" t="s">
        <v>61</v>
      </c>
      <c r="G135" s="193" t="s">
        <v>110</v>
      </c>
      <c r="H135" s="193" t="s">
        <v>111</v>
      </c>
      <c r="I135" s="193" t="s">
        <v>112</v>
      </c>
      <c r="J135" s="194" t="s">
        <v>99</v>
      </c>
      <c r="K135" s="195" t="s">
        <v>113</v>
      </c>
      <c r="L135" s="196"/>
      <c r="M135" s="99" t="s">
        <v>1</v>
      </c>
      <c r="N135" s="100" t="s">
        <v>43</v>
      </c>
      <c r="O135" s="100" t="s">
        <v>114</v>
      </c>
      <c r="P135" s="100" t="s">
        <v>115</v>
      </c>
      <c r="Q135" s="100" t="s">
        <v>116</v>
      </c>
      <c r="R135" s="100" t="s">
        <v>117</v>
      </c>
      <c r="S135" s="100" t="s">
        <v>118</v>
      </c>
      <c r="T135" s="101" t="s">
        <v>119</v>
      </c>
      <c r="U135" s="190"/>
      <c r="V135" s="190"/>
      <c r="W135" s="190"/>
      <c r="X135" s="190"/>
      <c r="Y135" s="190"/>
      <c r="Z135" s="190"/>
      <c r="AA135" s="190"/>
      <c r="AB135" s="190"/>
      <c r="AC135" s="190"/>
      <c r="AD135" s="190"/>
      <c r="AE135" s="190"/>
    </row>
    <row r="136" s="2" customFormat="1" ht="22.8" customHeight="1">
      <c r="A136" s="37"/>
      <c r="B136" s="38"/>
      <c r="C136" s="106" t="s">
        <v>120</v>
      </c>
      <c r="D136" s="39"/>
      <c r="E136" s="39"/>
      <c r="F136" s="39"/>
      <c r="G136" s="39"/>
      <c r="H136" s="39"/>
      <c r="I136" s="39"/>
      <c r="J136" s="197">
        <f>BK136</f>
        <v>0</v>
      </c>
      <c r="K136" s="39"/>
      <c r="L136" s="43"/>
      <c r="M136" s="102"/>
      <c r="N136" s="198"/>
      <c r="O136" s="103"/>
      <c r="P136" s="199">
        <f>P137+P215</f>
        <v>0</v>
      </c>
      <c r="Q136" s="103"/>
      <c r="R136" s="199">
        <f>R137+R215</f>
        <v>44.314623310000002</v>
      </c>
      <c r="S136" s="103"/>
      <c r="T136" s="200">
        <f>T137+T215</f>
        <v>20.142030600000002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78</v>
      </c>
      <c r="AU136" s="16" t="s">
        <v>101</v>
      </c>
      <c r="BK136" s="201">
        <f>BK137+BK215</f>
        <v>0</v>
      </c>
    </row>
    <row r="137" s="12" customFormat="1" ht="25.92" customHeight="1">
      <c r="A137" s="12"/>
      <c r="B137" s="202"/>
      <c r="C137" s="203"/>
      <c r="D137" s="204" t="s">
        <v>78</v>
      </c>
      <c r="E137" s="205" t="s">
        <v>218</v>
      </c>
      <c r="F137" s="205" t="s">
        <v>219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P138+P163+P167+P183+P195+P213</f>
        <v>0</v>
      </c>
      <c r="Q137" s="210"/>
      <c r="R137" s="211">
        <f>R138+R163+R167+R183+R195+R213</f>
        <v>28.604966400000002</v>
      </c>
      <c r="S137" s="210"/>
      <c r="T137" s="212">
        <f>T138+T163+T167+T183+T195+T213</f>
        <v>0.60012410000000005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87</v>
      </c>
      <c r="AT137" s="214" t="s">
        <v>78</v>
      </c>
      <c r="AU137" s="214" t="s">
        <v>79</v>
      </c>
      <c r="AY137" s="213" t="s">
        <v>124</v>
      </c>
      <c r="BK137" s="215">
        <f>BK138+BK163+BK167+BK183+BK195+BK213</f>
        <v>0</v>
      </c>
    </row>
    <row r="138" s="12" customFormat="1" ht="22.8" customHeight="1">
      <c r="A138" s="12"/>
      <c r="B138" s="202"/>
      <c r="C138" s="203"/>
      <c r="D138" s="204" t="s">
        <v>78</v>
      </c>
      <c r="E138" s="216" t="s">
        <v>87</v>
      </c>
      <c r="F138" s="216" t="s">
        <v>220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SUM(P139:P162)</f>
        <v>0</v>
      </c>
      <c r="Q138" s="210"/>
      <c r="R138" s="211">
        <f>SUM(R139:R162)</f>
        <v>0.93865500000000002</v>
      </c>
      <c r="S138" s="210"/>
      <c r="T138" s="212">
        <f>SUM(T139:T162)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87</v>
      </c>
      <c r="AT138" s="214" t="s">
        <v>78</v>
      </c>
      <c r="AU138" s="214" t="s">
        <v>87</v>
      </c>
      <c r="AY138" s="213" t="s">
        <v>124</v>
      </c>
      <c r="BK138" s="215">
        <f>SUM(BK139:BK162)</f>
        <v>0</v>
      </c>
    </row>
    <row r="139" s="2" customFormat="1" ht="24.15" customHeight="1">
      <c r="A139" s="37"/>
      <c r="B139" s="38"/>
      <c r="C139" s="218" t="s">
        <v>87</v>
      </c>
      <c r="D139" s="218" t="s">
        <v>127</v>
      </c>
      <c r="E139" s="219" t="s">
        <v>221</v>
      </c>
      <c r="F139" s="220" t="s">
        <v>222</v>
      </c>
      <c r="G139" s="221" t="s">
        <v>223</v>
      </c>
      <c r="H139" s="222">
        <v>85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44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135</v>
      </c>
      <c r="AT139" s="230" t="s">
        <v>127</v>
      </c>
      <c r="AU139" s="230" t="s">
        <v>89</v>
      </c>
      <c r="AY139" s="16" t="s">
        <v>124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87</v>
      </c>
      <c r="BK139" s="231">
        <f>ROUND(I139*H139,2)</f>
        <v>0</v>
      </c>
      <c r="BL139" s="16" t="s">
        <v>135</v>
      </c>
      <c r="BM139" s="230" t="s">
        <v>224</v>
      </c>
    </row>
    <row r="140" s="13" customFormat="1">
      <c r="A140" s="13"/>
      <c r="B140" s="232"/>
      <c r="C140" s="233"/>
      <c r="D140" s="234" t="s">
        <v>133</v>
      </c>
      <c r="E140" s="235" t="s">
        <v>1</v>
      </c>
      <c r="F140" s="236" t="s">
        <v>225</v>
      </c>
      <c r="G140" s="233"/>
      <c r="H140" s="237">
        <v>85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133</v>
      </c>
      <c r="AU140" s="243" t="s">
        <v>89</v>
      </c>
      <c r="AV140" s="13" t="s">
        <v>89</v>
      </c>
      <c r="AW140" s="13" t="s">
        <v>35</v>
      </c>
      <c r="AX140" s="13" t="s">
        <v>79</v>
      </c>
      <c r="AY140" s="243" t="s">
        <v>124</v>
      </c>
    </row>
    <row r="141" s="14" customFormat="1">
      <c r="A141" s="14"/>
      <c r="B141" s="244"/>
      <c r="C141" s="245"/>
      <c r="D141" s="234" t="s">
        <v>133</v>
      </c>
      <c r="E141" s="246" t="s">
        <v>1</v>
      </c>
      <c r="F141" s="247" t="s">
        <v>134</v>
      </c>
      <c r="G141" s="245"/>
      <c r="H141" s="248">
        <v>85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133</v>
      </c>
      <c r="AU141" s="254" t="s">
        <v>89</v>
      </c>
      <c r="AV141" s="14" t="s">
        <v>135</v>
      </c>
      <c r="AW141" s="14" t="s">
        <v>35</v>
      </c>
      <c r="AX141" s="14" t="s">
        <v>87</v>
      </c>
      <c r="AY141" s="254" t="s">
        <v>124</v>
      </c>
    </row>
    <row r="142" s="2" customFormat="1" ht="16.5" customHeight="1">
      <c r="A142" s="37"/>
      <c r="B142" s="38"/>
      <c r="C142" s="262" t="s">
        <v>89</v>
      </c>
      <c r="D142" s="262" t="s">
        <v>226</v>
      </c>
      <c r="E142" s="263" t="s">
        <v>227</v>
      </c>
      <c r="F142" s="264" t="s">
        <v>228</v>
      </c>
      <c r="G142" s="265" t="s">
        <v>229</v>
      </c>
      <c r="H142" s="266">
        <v>2.8050000000000002</v>
      </c>
      <c r="I142" s="267"/>
      <c r="J142" s="268">
        <f>ROUND(I142*H142,2)</f>
        <v>0</v>
      </c>
      <c r="K142" s="269"/>
      <c r="L142" s="270"/>
      <c r="M142" s="271" t="s">
        <v>1</v>
      </c>
      <c r="N142" s="272" t="s">
        <v>44</v>
      </c>
      <c r="O142" s="90"/>
      <c r="P142" s="228">
        <f>O142*H142</f>
        <v>0</v>
      </c>
      <c r="Q142" s="228">
        <v>0.001</v>
      </c>
      <c r="R142" s="228">
        <f>Q142*H142</f>
        <v>0.0028050000000000002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161</v>
      </c>
      <c r="AT142" s="230" t="s">
        <v>226</v>
      </c>
      <c r="AU142" s="230" t="s">
        <v>89</v>
      </c>
      <c r="AY142" s="16" t="s">
        <v>124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87</v>
      </c>
      <c r="BK142" s="231">
        <f>ROUND(I142*H142,2)</f>
        <v>0</v>
      </c>
      <c r="BL142" s="16" t="s">
        <v>135</v>
      </c>
      <c r="BM142" s="230" t="s">
        <v>230</v>
      </c>
    </row>
    <row r="143" s="13" customFormat="1">
      <c r="A143" s="13"/>
      <c r="B143" s="232"/>
      <c r="C143" s="233"/>
      <c r="D143" s="234" t="s">
        <v>133</v>
      </c>
      <c r="E143" s="235" t="s">
        <v>1</v>
      </c>
      <c r="F143" s="236" t="s">
        <v>231</v>
      </c>
      <c r="G143" s="233"/>
      <c r="H143" s="237">
        <v>2.8050000000000002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133</v>
      </c>
      <c r="AU143" s="243" t="s">
        <v>89</v>
      </c>
      <c r="AV143" s="13" t="s">
        <v>89</v>
      </c>
      <c r="AW143" s="13" t="s">
        <v>35</v>
      </c>
      <c r="AX143" s="13" t="s">
        <v>79</v>
      </c>
      <c r="AY143" s="243" t="s">
        <v>124</v>
      </c>
    </row>
    <row r="144" s="14" customFormat="1">
      <c r="A144" s="14"/>
      <c r="B144" s="244"/>
      <c r="C144" s="245"/>
      <c r="D144" s="234" t="s">
        <v>133</v>
      </c>
      <c r="E144" s="246" t="s">
        <v>1</v>
      </c>
      <c r="F144" s="247" t="s">
        <v>134</v>
      </c>
      <c r="G144" s="245"/>
      <c r="H144" s="248">
        <v>2.8050000000000002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133</v>
      </c>
      <c r="AU144" s="254" t="s">
        <v>89</v>
      </c>
      <c r="AV144" s="14" t="s">
        <v>135</v>
      </c>
      <c r="AW144" s="14" t="s">
        <v>35</v>
      </c>
      <c r="AX144" s="14" t="s">
        <v>87</v>
      </c>
      <c r="AY144" s="254" t="s">
        <v>124</v>
      </c>
    </row>
    <row r="145" s="2" customFormat="1" ht="24.15" customHeight="1">
      <c r="A145" s="37"/>
      <c r="B145" s="38"/>
      <c r="C145" s="218" t="s">
        <v>141</v>
      </c>
      <c r="D145" s="218" t="s">
        <v>127</v>
      </c>
      <c r="E145" s="219" t="s">
        <v>232</v>
      </c>
      <c r="F145" s="220" t="s">
        <v>233</v>
      </c>
      <c r="G145" s="221" t="s">
        <v>223</v>
      </c>
      <c r="H145" s="222">
        <v>85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44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135</v>
      </c>
      <c r="AT145" s="230" t="s">
        <v>127</v>
      </c>
      <c r="AU145" s="230" t="s">
        <v>89</v>
      </c>
      <c r="AY145" s="16" t="s">
        <v>124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87</v>
      </c>
      <c r="BK145" s="231">
        <f>ROUND(I145*H145,2)</f>
        <v>0</v>
      </c>
      <c r="BL145" s="16" t="s">
        <v>135</v>
      </c>
      <c r="BM145" s="230" t="s">
        <v>234</v>
      </c>
    </row>
    <row r="146" s="13" customFormat="1">
      <c r="A146" s="13"/>
      <c r="B146" s="232"/>
      <c r="C146" s="233"/>
      <c r="D146" s="234" t="s">
        <v>133</v>
      </c>
      <c r="E146" s="235" t="s">
        <v>1</v>
      </c>
      <c r="F146" s="236" t="s">
        <v>225</v>
      </c>
      <c r="G146" s="233"/>
      <c r="H146" s="237">
        <v>85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133</v>
      </c>
      <c r="AU146" s="243" t="s">
        <v>89</v>
      </c>
      <c r="AV146" s="13" t="s">
        <v>89</v>
      </c>
      <c r="AW146" s="13" t="s">
        <v>35</v>
      </c>
      <c r="AX146" s="13" t="s">
        <v>79</v>
      </c>
      <c r="AY146" s="243" t="s">
        <v>124</v>
      </c>
    </row>
    <row r="147" s="14" customFormat="1">
      <c r="A147" s="14"/>
      <c r="B147" s="244"/>
      <c r="C147" s="245"/>
      <c r="D147" s="234" t="s">
        <v>133</v>
      </c>
      <c r="E147" s="246" t="s">
        <v>1</v>
      </c>
      <c r="F147" s="247" t="s">
        <v>134</v>
      </c>
      <c r="G147" s="245"/>
      <c r="H147" s="248">
        <v>85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133</v>
      </c>
      <c r="AU147" s="254" t="s">
        <v>89</v>
      </c>
      <c r="AV147" s="14" t="s">
        <v>135</v>
      </c>
      <c r="AW147" s="14" t="s">
        <v>35</v>
      </c>
      <c r="AX147" s="14" t="s">
        <v>87</v>
      </c>
      <c r="AY147" s="254" t="s">
        <v>124</v>
      </c>
    </row>
    <row r="148" s="2" customFormat="1" ht="16.5" customHeight="1">
      <c r="A148" s="37"/>
      <c r="B148" s="38"/>
      <c r="C148" s="262" t="s">
        <v>135</v>
      </c>
      <c r="D148" s="262" t="s">
        <v>226</v>
      </c>
      <c r="E148" s="263" t="s">
        <v>235</v>
      </c>
      <c r="F148" s="264" t="s">
        <v>236</v>
      </c>
      <c r="G148" s="265" t="s">
        <v>237</v>
      </c>
      <c r="H148" s="266">
        <v>4.25</v>
      </c>
      <c r="I148" s="267"/>
      <c r="J148" s="268">
        <f>ROUND(I148*H148,2)</f>
        <v>0</v>
      </c>
      <c r="K148" s="269"/>
      <c r="L148" s="270"/>
      <c r="M148" s="271" t="s">
        <v>1</v>
      </c>
      <c r="N148" s="272" t="s">
        <v>44</v>
      </c>
      <c r="O148" s="90"/>
      <c r="P148" s="228">
        <f>O148*H148</f>
        <v>0</v>
      </c>
      <c r="Q148" s="228">
        <v>0.22</v>
      </c>
      <c r="R148" s="228">
        <f>Q148*H148</f>
        <v>0.93500000000000005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161</v>
      </c>
      <c r="AT148" s="230" t="s">
        <v>226</v>
      </c>
      <c r="AU148" s="230" t="s">
        <v>89</v>
      </c>
      <c r="AY148" s="16" t="s">
        <v>124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87</v>
      </c>
      <c r="BK148" s="231">
        <f>ROUND(I148*H148,2)</f>
        <v>0</v>
      </c>
      <c r="BL148" s="16" t="s">
        <v>135</v>
      </c>
      <c r="BM148" s="230" t="s">
        <v>238</v>
      </c>
    </row>
    <row r="149" s="13" customFormat="1">
      <c r="A149" s="13"/>
      <c r="B149" s="232"/>
      <c r="C149" s="233"/>
      <c r="D149" s="234" t="s">
        <v>133</v>
      </c>
      <c r="E149" s="235" t="s">
        <v>1</v>
      </c>
      <c r="F149" s="236" t="s">
        <v>239</v>
      </c>
      <c r="G149" s="233"/>
      <c r="H149" s="237">
        <v>4.25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133</v>
      </c>
      <c r="AU149" s="243" t="s">
        <v>89</v>
      </c>
      <c r="AV149" s="13" t="s">
        <v>89</v>
      </c>
      <c r="AW149" s="13" t="s">
        <v>35</v>
      </c>
      <c r="AX149" s="13" t="s">
        <v>79</v>
      </c>
      <c r="AY149" s="243" t="s">
        <v>124</v>
      </c>
    </row>
    <row r="150" s="14" customFormat="1">
      <c r="A150" s="14"/>
      <c r="B150" s="244"/>
      <c r="C150" s="245"/>
      <c r="D150" s="234" t="s">
        <v>133</v>
      </c>
      <c r="E150" s="246" t="s">
        <v>1</v>
      </c>
      <c r="F150" s="247" t="s">
        <v>134</v>
      </c>
      <c r="G150" s="245"/>
      <c r="H150" s="248">
        <v>4.25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133</v>
      </c>
      <c r="AU150" s="254" t="s">
        <v>89</v>
      </c>
      <c r="AV150" s="14" t="s">
        <v>135</v>
      </c>
      <c r="AW150" s="14" t="s">
        <v>35</v>
      </c>
      <c r="AX150" s="14" t="s">
        <v>87</v>
      </c>
      <c r="AY150" s="254" t="s">
        <v>124</v>
      </c>
    </row>
    <row r="151" s="2" customFormat="1" ht="21.75" customHeight="1">
      <c r="A151" s="37"/>
      <c r="B151" s="38"/>
      <c r="C151" s="218" t="s">
        <v>123</v>
      </c>
      <c r="D151" s="218" t="s">
        <v>127</v>
      </c>
      <c r="E151" s="219" t="s">
        <v>240</v>
      </c>
      <c r="F151" s="220" t="s">
        <v>241</v>
      </c>
      <c r="G151" s="221" t="s">
        <v>237</v>
      </c>
      <c r="H151" s="222">
        <v>0.085000000000000006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44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135</v>
      </c>
      <c r="AT151" s="230" t="s">
        <v>127</v>
      </c>
      <c r="AU151" s="230" t="s">
        <v>89</v>
      </c>
      <c r="AY151" s="16" t="s">
        <v>124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87</v>
      </c>
      <c r="BK151" s="231">
        <f>ROUND(I151*H151,2)</f>
        <v>0</v>
      </c>
      <c r="BL151" s="16" t="s">
        <v>135</v>
      </c>
      <c r="BM151" s="230" t="s">
        <v>242</v>
      </c>
    </row>
    <row r="152" s="13" customFormat="1">
      <c r="A152" s="13"/>
      <c r="B152" s="232"/>
      <c r="C152" s="233"/>
      <c r="D152" s="234" t="s">
        <v>133</v>
      </c>
      <c r="E152" s="235" t="s">
        <v>1</v>
      </c>
      <c r="F152" s="236" t="s">
        <v>243</v>
      </c>
      <c r="G152" s="233"/>
      <c r="H152" s="237">
        <v>0.085000000000000006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133</v>
      </c>
      <c r="AU152" s="243" t="s">
        <v>89</v>
      </c>
      <c r="AV152" s="13" t="s">
        <v>89</v>
      </c>
      <c r="AW152" s="13" t="s">
        <v>35</v>
      </c>
      <c r="AX152" s="13" t="s">
        <v>79</v>
      </c>
      <c r="AY152" s="243" t="s">
        <v>124</v>
      </c>
    </row>
    <row r="153" s="14" customFormat="1">
      <c r="A153" s="14"/>
      <c r="B153" s="244"/>
      <c r="C153" s="245"/>
      <c r="D153" s="234" t="s">
        <v>133</v>
      </c>
      <c r="E153" s="246" t="s">
        <v>1</v>
      </c>
      <c r="F153" s="247" t="s">
        <v>134</v>
      </c>
      <c r="G153" s="245"/>
      <c r="H153" s="248">
        <v>0.085000000000000006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133</v>
      </c>
      <c r="AU153" s="254" t="s">
        <v>89</v>
      </c>
      <c r="AV153" s="14" t="s">
        <v>135</v>
      </c>
      <c r="AW153" s="14" t="s">
        <v>35</v>
      </c>
      <c r="AX153" s="14" t="s">
        <v>87</v>
      </c>
      <c r="AY153" s="254" t="s">
        <v>124</v>
      </c>
    </row>
    <row r="154" s="2" customFormat="1" ht="16.5" customHeight="1">
      <c r="A154" s="37"/>
      <c r="B154" s="38"/>
      <c r="C154" s="262" t="s">
        <v>151</v>
      </c>
      <c r="D154" s="262" t="s">
        <v>226</v>
      </c>
      <c r="E154" s="263" t="s">
        <v>244</v>
      </c>
      <c r="F154" s="264" t="s">
        <v>245</v>
      </c>
      <c r="G154" s="265" t="s">
        <v>229</v>
      </c>
      <c r="H154" s="266">
        <v>0.84999999999999998</v>
      </c>
      <c r="I154" s="267"/>
      <c r="J154" s="268">
        <f>ROUND(I154*H154,2)</f>
        <v>0</v>
      </c>
      <c r="K154" s="269"/>
      <c r="L154" s="270"/>
      <c r="M154" s="271" t="s">
        <v>1</v>
      </c>
      <c r="N154" s="272" t="s">
        <v>44</v>
      </c>
      <c r="O154" s="90"/>
      <c r="P154" s="228">
        <f>O154*H154</f>
        <v>0</v>
      </c>
      <c r="Q154" s="228">
        <v>0.001</v>
      </c>
      <c r="R154" s="228">
        <f>Q154*H154</f>
        <v>0.00084999999999999995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161</v>
      </c>
      <c r="AT154" s="230" t="s">
        <v>226</v>
      </c>
      <c r="AU154" s="230" t="s">
        <v>89</v>
      </c>
      <c r="AY154" s="16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87</v>
      </c>
      <c r="BK154" s="231">
        <f>ROUND(I154*H154,2)</f>
        <v>0</v>
      </c>
      <c r="BL154" s="16" t="s">
        <v>135</v>
      </c>
      <c r="BM154" s="230" t="s">
        <v>246</v>
      </c>
    </row>
    <row r="155" s="13" customFormat="1">
      <c r="A155" s="13"/>
      <c r="B155" s="232"/>
      <c r="C155" s="233"/>
      <c r="D155" s="234" t="s">
        <v>133</v>
      </c>
      <c r="E155" s="235" t="s">
        <v>1</v>
      </c>
      <c r="F155" s="236" t="s">
        <v>247</v>
      </c>
      <c r="G155" s="233"/>
      <c r="H155" s="237">
        <v>0.84999999999999998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133</v>
      </c>
      <c r="AU155" s="243" t="s">
        <v>89</v>
      </c>
      <c r="AV155" s="13" t="s">
        <v>89</v>
      </c>
      <c r="AW155" s="13" t="s">
        <v>35</v>
      </c>
      <c r="AX155" s="13" t="s">
        <v>79</v>
      </c>
      <c r="AY155" s="243" t="s">
        <v>124</v>
      </c>
    </row>
    <row r="156" s="14" customFormat="1">
      <c r="A156" s="14"/>
      <c r="B156" s="244"/>
      <c r="C156" s="245"/>
      <c r="D156" s="234" t="s">
        <v>133</v>
      </c>
      <c r="E156" s="246" t="s">
        <v>1</v>
      </c>
      <c r="F156" s="247" t="s">
        <v>134</v>
      </c>
      <c r="G156" s="245"/>
      <c r="H156" s="248">
        <v>0.84999999999999998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133</v>
      </c>
      <c r="AU156" s="254" t="s">
        <v>89</v>
      </c>
      <c r="AV156" s="14" t="s">
        <v>135</v>
      </c>
      <c r="AW156" s="14" t="s">
        <v>35</v>
      </c>
      <c r="AX156" s="14" t="s">
        <v>87</v>
      </c>
      <c r="AY156" s="254" t="s">
        <v>124</v>
      </c>
    </row>
    <row r="157" s="2" customFormat="1" ht="21.75" customHeight="1">
      <c r="A157" s="37"/>
      <c r="B157" s="38"/>
      <c r="C157" s="218" t="s">
        <v>155</v>
      </c>
      <c r="D157" s="218" t="s">
        <v>127</v>
      </c>
      <c r="E157" s="219" t="s">
        <v>248</v>
      </c>
      <c r="F157" s="220" t="s">
        <v>249</v>
      </c>
      <c r="G157" s="221" t="s">
        <v>223</v>
      </c>
      <c r="H157" s="222">
        <v>85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44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135</v>
      </c>
      <c r="AT157" s="230" t="s">
        <v>127</v>
      </c>
      <c r="AU157" s="230" t="s">
        <v>89</v>
      </c>
      <c r="AY157" s="16" t="s">
        <v>124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87</v>
      </c>
      <c r="BK157" s="231">
        <f>ROUND(I157*H157,2)</f>
        <v>0</v>
      </c>
      <c r="BL157" s="16" t="s">
        <v>135</v>
      </c>
      <c r="BM157" s="230" t="s">
        <v>250</v>
      </c>
    </row>
    <row r="158" s="13" customFormat="1">
      <c r="A158" s="13"/>
      <c r="B158" s="232"/>
      <c r="C158" s="233"/>
      <c r="D158" s="234" t="s">
        <v>133</v>
      </c>
      <c r="E158" s="235" t="s">
        <v>1</v>
      </c>
      <c r="F158" s="236" t="s">
        <v>225</v>
      </c>
      <c r="G158" s="233"/>
      <c r="H158" s="237">
        <v>85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133</v>
      </c>
      <c r="AU158" s="243" t="s">
        <v>89</v>
      </c>
      <c r="AV158" s="13" t="s">
        <v>89</v>
      </c>
      <c r="AW158" s="13" t="s">
        <v>35</v>
      </c>
      <c r="AX158" s="13" t="s">
        <v>79</v>
      </c>
      <c r="AY158" s="243" t="s">
        <v>124</v>
      </c>
    </row>
    <row r="159" s="14" customFormat="1">
      <c r="A159" s="14"/>
      <c r="B159" s="244"/>
      <c r="C159" s="245"/>
      <c r="D159" s="234" t="s">
        <v>133</v>
      </c>
      <c r="E159" s="246" t="s">
        <v>1</v>
      </c>
      <c r="F159" s="247" t="s">
        <v>134</v>
      </c>
      <c r="G159" s="245"/>
      <c r="H159" s="248">
        <v>85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133</v>
      </c>
      <c r="AU159" s="254" t="s">
        <v>89</v>
      </c>
      <c r="AV159" s="14" t="s">
        <v>135</v>
      </c>
      <c r="AW159" s="14" t="s">
        <v>35</v>
      </c>
      <c r="AX159" s="14" t="s">
        <v>87</v>
      </c>
      <c r="AY159" s="254" t="s">
        <v>124</v>
      </c>
    </row>
    <row r="160" s="2" customFormat="1" ht="16.5" customHeight="1">
      <c r="A160" s="37"/>
      <c r="B160" s="38"/>
      <c r="C160" s="218" t="s">
        <v>161</v>
      </c>
      <c r="D160" s="218" t="s">
        <v>127</v>
      </c>
      <c r="E160" s="219" t="s">
        <v>251</v>
      </c>
      <c r="F160" s="220" t="s">
        <v>252</v>
      </c>
      <c r="G160" s="221" t="s">
        <v>237</v>
      </c>
      <c r="H160" s="222">
        <v>1.7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44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135</v>
      </c>
      <c r="AT160" s="230" t="s">
        <v>127</v>
      </c>
      <c r="AU160" s="230" t="s">
        <v>89</v>
      </c>
      <c r="AY160" s="16" t="s">
        <v>124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87</v>
      </c>
      <c r="BK160" s="231">
        <f>ROUND(I160*H160,2)</f>
        <v>0</v>
      </c>
      <c r="BL160" s="16" t="s">
        <v>135</v>
      </c>
      <c r="BM160" s="230" t="s">
        <v>253</v>
      </c>
    </row>
    <row r="161" s="13" customFormat="1">
      <c r="A161" s="13"/>
      <c r="B161" s="232"/>
      <c r="C161" s="233"/>
      <c r="D161" s="234" t="s">
        <v>133</v>
      </c>
      <c r="E161" s="235" t="s">
        <v>1</v>
      </c>
      <c r="F161" s="236" t="s">
        <v>254</v>
      </c>
      <c r="G161" s="233"/>
      <c r="H161" s="237">
        <v>1.7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133</v>
      </c>
      <c r="AU161" s="243" t="s">
        <v>89</v>
      </c>
      <c r="AV161" s="13" t="s">
        <v>89</v>
      </c>
      <c r="AW161" s="13" t="s">
        <v>35</v>
      </c>
      <c r="AX161" s="13" t="s">
        <v>79</v>
      </c>
      <c r="AY161" s="243" t="s">
        <v>124</v>
      </c>
    </row>
    <row r="162" s="14" customFormat="1">
      <c r="A162" s="14"/>
      <c r="B162" s="244"/>
      <c r="C162" s="245"/>
      <c r="D162" s="234" t="s">
        <v>133</v>
      </c>
      <c r="E162" s="246" t="s">
        <v>1</v>
      </c>
      <c r="F162" s="247" t="s">
        <v>134</v>
      </c>
      <c r="G162" s="245"/>
      <c r="H162" s="248">
        <v>1.7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133</v>
      </c>
      <c r="AU162" s="254" t="s">
        <v>89</v>
      </c>
      <c r="AV162" s="14" t="s">
        <v>135</v>
      </c>
      <c r="AW162" s="14" t="s">
        <v>35</v>
      </c>
      <c r="AX162" s="14" t="s">
        <v>87</v>
      </c>
      <c r="AY162" s="254" t="s">
        <v>124</v>
      </c>
    </row>
    <row r="163" s="12" customFormat="1" ht="22.8" customHeight="1">
      <c r="A163" s="12"/>
      <c r="B163" s="202"/>
      <c r="C163" s="203"/>
      <c r="D163" s="204" t="s">
        <v>78</v>
      </c>
      <c r="E163" s="216" t="s">
        <v>141</v>
      </c>
      <c r="F163" s="216" t="s">
        <v>255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SUM(P164:P166)</f>
        <v>0</v>
      </c>
      <c r="Q163" s="210"/>
      <c r="R163" s="211">
        <f>SUM(R164:R166)</f>
        <v>0.16516</v>
      </c>
      <c r="S163" s="210"/>
      <c r="T163" s="212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87</v>
      </c>
      <c r="AT163" s="214" t="s">
        <v>78</v>
      </c>
      <c r="AU163" s="214" t="s">
        <v>87</v>
      </c>
      <c r="AY163" s="213" t="s">
        <v>124</v>
      </c>
      <c r="BK163" s="215">
        <f>SUM(BK164:BK166)</f>
        <v>0</v>
      </c>
    </row>
    <row r="164" s="2" customFormat="1" ht="24.15" customHeight="1">
      <c r="A164" s="37"/>
      <c r="B164" s="38"/>
      <c r="C164" s="218" t="s">
        <v>164</v>
      </c>
      <c r="D164" s="218" t="s">
        <v>127</v>
      </c>
      <c r="E164" s="219" t="s">
        <v>256</v>
      </c>
      <c r="F164" s="220" t="s">
        <v>257</v>
      </c>
      <c r="G164" s="221" t="s">
        <v>223</v>
      </c>
      <c r="H164" s="222">
        <v>2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44</v>
      </c>
      <c r="O164" s="90"/>
      <c r="P164" s="228">
        <f>O164*H164</f>
        <v>0</v>
      </c>
      <c r="Q164" s="228">
        <v>0.082580000000000001</v>
      </c>
      <c r="R164" s="228">
        <f>Q164*H164</f>
        <v>0.16516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135</v>
      </c>
      <c r="AT164" s="230" t="s">
        <v>127</v>
      </c>
      <c r="AU164" s="230" t="s">
        <v>89</v>
      </c>
      <c r="AY164" s="16" t="s">
        <v>124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87</v>
      </c>
      <c r="BK164" s="231">
        <f>ROUND(I164*H164,2)</f>
        <v>0</v>
      </c>
      <c r="BL164" s="16" t="s">
        <v>135</v>
      </c>
      <c r="BM164" s="230" t="s">
        <v>258</v>
      </c>
    </row>
    <row r="165" s="13" customFormat="1">
      <c r="A165" s="13"/>
      <c r="B165" s="232"/>
      <c r="C165" s="233"/>
      <c r="D165" s="234" t="s">
        <v>133</v>
      </c>
      <c r="E165" s="235" t="s">
        <v>1</v>
      </c>
      <c r="F165" s="236" t="s">
        <v>259</v>
      </c>
      <c r="G165" s="233"/>
      <c r="H165" s="237">
        <v>2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133</v>
      </c>
      <c r="AU165" s="243" t="s">
        <v>89</v>
      </c>
      <c r="AV165" s="13" t="s">
        <v>89</v>
      </c>
      <c r="AW165" s="13" t="s">
        <v>35</v>
      </c>
      <c r="AX165" s="13" t="s">
        <v>79</v>
      </c>
      <c r="AY165" s="243" t="s">
        <v>124</v>
      </c>
    </row>
    <row r="166" s="14" customFormat="1">
      <c r="A166" s="14"/>
      <c r="B166" s="244"/>
      <c r="C166" s="245"/>
      <c r="D166" s="234" t="s">
        <v>133</v>
      </c>
      <c r="E166" s="246" t="s">
        <v>1</v>
      </c>
      <c r="F166" s="247" t="s">
        <v>134</v>
      </c>
      <c r="G166" s="245"/>
      <c r="H166" s="248">
        <v>2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133</v>
      </c>
      <c r="AU166" s="254" t="s">
        <v>89</v>
      </c>
      <c r="AV166" s="14" t="s">
        <v>135</v>
      </c>
      <c r="AW166" s="14" t="s">
        <v>35</v>
      </c>
      <c r="AX166" s="14" t="s">
        <v>87</v>
      </c>
      <c r="AY166" s="254" t="s">
        <v>124</v>
      </c>
    </row>
    <row r="167" s="12" customFormat="1" ht="22.8" customHeight="1">
      <c r="A167" s="12"/>
      <c r="B167" s="202"/>
      <c r="C167" s="203"/>
      <c r="D167" s="204" t="s">
        <v>78</v>
      </c>
      <c r="E167" s="216" t="s">
        <v>151</v>
      </c>
      <c r="F167" s="216" t="s">
        <v>260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SUM(P168:P182)</f>
        <v>0</v>
      </c>
      <c r="Q167" s="210"/>
      <c r="R167" s="211">
        <f>SUM(R168:R182)</f>
        <v>27.3173873</v>
      </c>
      <c r="S167" s="210"/>
      <c r="T167" s="212">
        <f>SUM(T168:T182)</f>
        <v>0.00036000000000000002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87</v>
      </c>
      <c r="AT167" s="214" t="s">
        <v>78</v>
      </c>
      <c r="AU167" s="214" t="s">
        <v>87</v>
      </c>
      <c r="AY167" s="213" t="s">
        <v>124</v>
      </c>
      <c r="BK167" s="215">
        <f>SUM(BK168:BK182)</f>
        <v>0</v>
      </c>
    </row>
    <row r="168" s="2" customFormat="1" ht="24.15" customHeight="1">
      <c r="A168" s="37"/>
      <c r="B168" s="38"/>
      <c r="C168" s="218" t="s">
        <v>168</v>
      </c>
      <c r="D168" s="218" t="s">
        <v>127</v>
      </c>
      <c r="E168" s="219" t="s">
        <v>261</v>
      </c>
      <c r="F168" s="220" t="s">
        <v>262</v>
      </c>
      <c r="G168" s="221" t="s">
        <v>263</v>
      </c>
      <c r="H168" s="222">
        <v>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44</v>
      </c>
      <c r="O168" s="90"/>
      <c r="P168" s="228">
        <f>O168*H168</f>
        <v>0</v>
      </c>
      <c r="Q168" s="228">
        <v>0.1658</v>
      </c>
      <c r="R168" s="228">
        <f>Q168*H168</f>
        <v>0.1658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135</v>
      </c>
      <c r="AT168" s="230" t="s">
        <v>127</v>
      </c>
      <c r="AU168" s="230" t="s">
        <v>89</v>
      </c>
      <c r="AY168" s="16" t="s">
        <v>124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87</v>
      </c>
      <c r="BK168" s="231">
        <f>ROUND(I168*H168,2)</f>
        <v>0</v>
      </c>
      <c r="BL168" s="16" t="s">
        <v>135</v>
      </c>
      <c r="BM168" s="230" t="s">
        <v>264</v>
      </c>
    </row>
    <row r="169" s="13" customFormat="1">
      <c r="A169" s="13"/>
      <c r="B169" s="232"/>
      <c r="C169" s="233"/>
      <c r="D169" s="234" t="s">
        <v>133</v>
      </c>
      <c r="E169" s="235" t="s">
        <v>1</v>
      </c>
      <c r="F169" s="236" t="s">
        <v>265</v>
      </c>
      <c r="G169" s="233"/>
      <c r="H169" s="237">
        <v>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133</v>
      </c>
      <c r="AU169" s="243" t="s">
        <v>89</v>
      </c>
      <c r="AV169" s="13" t="s">
        <v>89</v>
      </c>
      <c r="AW169" s="13" t="s">
        <v>35</v>
      </c>
      <c r="AX169" s="13" t="s">
        <v>79</v>
      </c>
      <c r="AY169" s="243" t="s">
        <v>124</v>
      </c>
    </row>
    <row r="170" s="14" customFormat="1">
      <c r="A170" s="14"/>
      <c r="B170" s="244"/>
      <c r="C170" s="245"/>
      <c r="D170" s="234" t="s">
        <v>133</v>
      </c>
      <c r="E170" s="246" t="s">
        <v>1</v>
      </c>
      <c r="F170" s="247" t="s">
        <v>134</v>
      </c>
      <c r="G170" s="245"/>
      <c r="H170" s="248">
        <v>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133</v>
      </c>
      <c r="AU170" s="254" t="s">
        <v>89</v>
      </c>
      <c r="AV170" s="14" t="s">
        <v>135</v>
      </c>
      <c r="AW170" s="14" t="s">
        <v>35</v>
      </c>
      <c r="AX170" s="14" t="s">
        <v>87</v>
      </c>
      <c r="AY170" s="254" t="s">
        <v>124</v>
      </c>
    </row>
    <row r="171" s="2" customFormat="1" ht="16.5" customHeight="1">
      <c r="A171" s="37"/>
      <c r="B171" s="38"/>
      <c r="C171" s="218" t="s">
        <v>172</v>
      </c>
      <c r="D171" s="218" t="s">
        <v>127</v>
      </c>
      <c r="E171" s="219" t="s">
        <v>266</v>
      </c>
      <c r="F171" s="220" t="s">
        <v>267</v>
      </c>
      <c r="G171" s="221" t="s">
        <v>223</v>
      </c>
      <c r="H171" s="222">
        <v>6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44</v>
      </c>
      <c r="O171" s="90"/>
      <c r="P171" s="228">
        <f>O171*H171</f>
        <v>0</v>
      </c>
      <c r="Q171" s="228">
        <v>4.0000000000000003E-05</v>
      </c>
      <c r="R171" s="228">
        <f>Q171*H171</f>
        <v>0.00024000000000000003</v>
      </c>
      <c r="S171" s="228">
        <v>6.0000000000000002E-05</v>
      </c>
      <c r="T171" s="229">
        <f>S171*H171</f>
        <v>0.00036000000000000002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135</v>
      </c>
      <c r="AT171" s="230" t="s">
        <v>127</v>
      </c>
      <c r="AU171" s="230" t="s">
        <v>89</v>
      </c>
      <c r="AY171" s="16" t="s">
        <v>124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87</v>
      </c>
      <c r="BK171" s="231">
        <f>ROUND(I171*H171,2)</f>
        <v>0</v>
      </c>
      <c r="BL171" s="16" t="s">
        <v>135</v>
      </c>
      <c r="BM171" s="230" t="s">
        <v>268</v>
      </c>
    </row>
    <row r="172" s="13" customFormat="1">
      <c r="A172" s="13"/>
      <c r="B172" s="232"/>
      <c r="C172" s="233"/>
      <c r="D172" s="234" t="s">
        <v>133</v>
      </c>
      <c r="E172" s="235" t="s">
        <v>1</v>
      </c>
      <c r="F172" s="236" t="s">
        <v>269</v>
      </c>
      <c r="G172" s="233"/>
      <c r="H172" s="237">
        <v>6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133</v>
      </c>
      <c r="AU172" s="243" t="s">
        <v>89</v>
      </c>
      <c r="AV172" s="13" t="s">
        <v>89</v>
      </c>
      <c r="AW172" s="13" t="s">
        <v>35</v>
      </c>
      <c r="AX172" s="13" t="s">
        <v>79</v>
      </c>
      <c r="AY172" s="243" t="s">
        <v>124</v>
      </c>
    </row>
    <row r="173" s="14" customFormat="1">
      <c r="A173" s="14"/>
      <c r="B173" s="244"/>
      <c r="C173" s="245"/>
      <c r="D173" s="234" t="s">
        <v>133</v>
      </c>
      <c r="E173" s="246" t="s">
        <v>1</v>
      </c>
      <c r="F173" s="247" t="s">
        <v>134</v>
      </c>
      <c r="G173" s="245"/>
      <c r="H173" s="248">
        <v>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133</v>
      </c>
      <c r="AU173" s="254" t="s">
        <v>89</v>
      </c>
      <c r="AV173" s="14" t="s">
        <v>135</v>
      </c>
      <c r="AW173" s="14" t="s">
        <v>35</v>
      </c>
      <c r="AX173" s="14" t="s">
        <v>87</v>
      </c>
      <c r="AY173" s="254" t="s">
        <v>124</v>
      </c>
    </row>
    <row r="174" s="2" customFormat="1" ht="24.15" customHeight="1">
      <c r="A174" s="37"/>
      <c r="B174" s="38"/>
      <c r="C174" s="218" t="s">
        <v>8</v>
      </c>
      <c r="D174" s="218" t="s">
        <v>127</v>
      </c>
      <c r="E174" s="219" t="s">
        <v>270</v>
      </c>
      <c r="F174" s="220" t="s">
        <v>271</v>
      </c>
      <c r="G174" s="221" t="s">
        <v>223</v>
      </c>
      <c r="H174" s="222">
        <v>91.382999999999996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44</v>
      </c>
      <c r="O174" s="90"/>
      <c r="P174" s="228">
        <f>O174*H174</f>
        <v>0</v>
      </c>
      <c r="Q174" s="228">
        <v>0.023099999999999999</v>
      </c>
      <c r="R174" s="228">
        <f>Q174*H174</f>
        <v>2.1109472999999999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135</v>
      </c>
      <c r="AT174" s="230" t="s">
        <v>127</v>
      </c>
      <c r="AU174" s="230" t="s">
        <v>89</v>
      </c>
      <c r="AY174" s="16" t="s">
        <v>124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87</v>
      </c>
      <c r="BK174" s="231">
        <f>ROUND(I174*H174,2)</f>
        <v>0</v>
      </c>
      <c r="BL174" s="16" t="s">
        <v>135</v>
      </c>
      <c r="BM174" s="230" t="s">
        <v>272</v>
      </c>
    </row>
    <row r="175" s="13" customFormat="1">
      <c r="A175" s="13"/>
      <c r="B175" s="232"/>
      <c r="C175" s="233"/>
      <c r="D175" s="234" t="s">
        <v>133</v>
      </c>
      <c r="E175" s="235" t="s">
        <v>1</v>
      </c>
      <c r="F175" s="236" t="s">
        <v>273</v>
      </c>
      <c r="G175" s="233"/>
      <c r="H175" s="237">
        <v>91.382999999999996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133</v>
      </c>
      <c r="AU175" s="243" t="s">
        <v>89</v>
      </c>
      <c r="AV175" s="13" t="s">
        <v>89</v>
      </c>
      <c r="AW175" s="13" t="s">
        <v>35</v>
      </c>
      <c r="AX175" s="13" t="s">
        <v>79</v>
      </c>
      <c r="AY175" s="243" t="s">
        <v>124</v>
      </c>
    </row>
    <row r="176" s="14" customFormat="1">
      <c r="A176" s="14"/>
      <c r="B176" s="244"/>
      <c r="C176" s="245"/>
      <c r="D176" s="234" t="s">
        <v>133</v>
      </c>
      <c r="E176" s="246" t="s">
        <v>1</v>
      </c>
      <c r="F176" s="247" t="s">
        <v>134</v>
      </c>
      <c r="G176" s="245"/>
      <c r="H176" s="248">
        <v>91.382999999999996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133</v>
      </c>
      <c r="AU176" s="254" t="s">
        <v>89</v>
      </c>
      <c r="AV176" s="14" t="s">
        <v>135</v>
      </c>
      <c r="AW176" s="14" t="s">
        <v>35</v>
      </c>
      <c r="AX176" s="14" t="s">
        <v>87</v>
      </c>
      <c r="AY176" s="254" t="s">
        <v>124</v>
      </c>
    </row>
    <row r="177" s="2" customFormat="1" ht="16.5" customHeight="1">
      <c r="A177" s="37"/>
      <c r="B177" s="38"/>
      <c r="C177" s="218" t="s">
        <v>184</v>
      </c>
      <c r="D177" s="218" t="s">
        <v>127</v>
      </c>
      <c r="E177" s="219" t="s">
        <v>274</v>
      </c>
      <c r="F177" s="220" t="s">
        <v>275</v>
      </c>
      <c r="G177" s="221" t="s">
        <v>223</v>
      </c>
      <c r="H177" s="222">
        <v>36.299999999999997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44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135</v>
      </c>
      <c r="AT177" s="230" t="s">
        <v>127</v>
      </c>
      <c r="AU177" s="230" t="s">
        <v>89</v>
      </c>
      <c r="AY177" s="16" t="s">
        <v>124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87</v>
      </c>
      <c r="BK177" s="231">
        <f>ROUND(I177*H177,2)</f>
        <v>0</v>
      </c>
      <c r="BL177" s="16" t="s">
        <v>135</v>
      </c>
      <c r="BM177" s="230" t="s">
        <v>276</v>
      </c>
    </row>
    <row r="178" s="13" customFormat="1">
      <c r="A178" s="13"/>
      <c r="B178" s="232"/>
      <c r="C178" s="233"/>
      <c r="D178" s="234" t="s">
        <v>133</v>
      </c>
      <c r="E178" s="235" t="s">
        <v>1</v>
      </c>
      <c r="F178" s="236" t="s">
        <v>277</v>
      </c>
      <c r="G178" s="233"/>
      <c r="H178" s="237">
        <v>36.299999999999997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133</v>
      </c>
      <c r="AU178" s="243" t="s">
        <v>89</v>
      </c>
      <c r="AV178" s="13" t="s">
        <v>89</v>
      </c>
      <c r="AW178" s="13" t="s">
        <v>35</v>
      </c>
      <c r="AX178" s="13" t="s">
        <v>79</v>
      </c>
      <c r="AY178" s="243" t="s">
        <v>124</v>
      </c>
    </row>
    <row r="179" s="14" customFormat="1">
      <c r="A179" s="14"/>
      <c r="B179" s="244"/>
      <c r="C179" s="245"/>
      <c r="D179" s="234" t="s">
        <v>133</v>
      </c>
      <c r="E179" s="246" t="s">
        <v>1</v>
      </c>
      <c r="F179" s="247" t="s">
        <v>134</v>
      </c>
      <c r="G179" s="245"/>
      <c r="H179" s="248">
        <v>36.299999999999997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133</v>
      </c>
      <c r="AU179" s="254" t="s">
        <v>89</v>
      </c>
      <c r="AV179" s="14" t="s">
        <v>135</v>
      </c>
      <c r="AW179" s="14" t="s">
        <v>35</v>
      </c>
      <c r="AX179" s="14" t="s">
        <v>87</v>
      </c>
      <c r="AY179" s="254" t="s">
        <v>124</v>
      </c>
    </row>
    <row r="180" s="2" customFormat="1" ht="24.15" customHeight="1">
      <c r="A180" s="37"/>
      <c r="B180" s="38"/>
      <c r="C180" s="218" t="s">
        <v>189</v>
      </c>
      <c r="D180" s="218" t="s">
        <v>127</v>
      </c>
      <c r="E180" s="219" t="s">
        <v>278</v>
      </c>
      <c r="F180" s="220" t="s">
        <v>279</v>
      </c>
      <c r="G180" s="221" t="s">
        <v>223</v>
      </c>
      <c r="H180" s="222">
        <v>596.20000000000005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44</v>
      </c>
      <c r="O180" s="90"/>
      <c r="P180" s="228">
        <f>O180*H180</f>
        <v>0</v>
      </c>
      <c r="Q180" s="228">
        <v>0.042000000000000003</v>
      </c>
      <c r="R180" s="228">
        <f>Q180*H180</f>
        <v>25.040400000000002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135</v>
      </c>
      <c r="AT180" s="230" t="s">
        <v>127</v>
      </c>
      <c r="AU180" s="230" t="s">
        <v>89</v>
      </c>
      <c r="AY180" s="16" t="s">
        <v>124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87</v>
      </c>
      <c r="BK180" s="231">
        <f>ROUND(I180*H180,2)</f>
        <v>0</v>
      </c>
      <c r="BL180" s="16" t="s">
        <v>135</v>
      </c>
      <c r="BM180" s="230" t="s">
        <v>280</v>
      </c>
    </row>
    <row r="181" s="13" customFormat="1">
      <c r="A181" s="13"/>
      <c r="B181" s="232"/>
      <c r="C181" s="233"/>
      <c r="D181" s="234" t="s">
        <v>133</v>
      </c>
      <c r="E181" s="235" t="s">
        <v>1</v>
      </c>
      <c r="F181" s="236" t="s">
        <v>281</v>
      </c>
      <c r="G181" s="233"/>
      <c r="H181" s="237">
        <v>596.20000000000005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133</v>
      </c>
      <c r="AU181" s="243" t="s">
        <v>89</v>
      </c>
      <c r="AV181" s="13" t="s">
        <v>89</v>
      </c>
      <c r="AW181" s="13" t="s">
        <v>35</v>
      </c>
      <c r="AX181" s="13" t="s">
        <v>79</v>
      </c>
      <c r="AY181" s="243" t="s">
        <v>124</v>
      </c>
    </row>
    <row r="182" s="14" customFormat="1">
      <c r="A182" s="14"/>
      <c r="B182" s="244"/>
      <c r="C182" s="245"/>
      <c r="D182" s="234" t="s">
        <v>133</v>
      </c>
      <c r="E182" s="246" t="s">
        <v>1</v>
      </c>
      <c r="F182" s="247" t="s">
        <v>134</v>
      </c>
      <c r="G182" s="245"/>
      <c r="H182" s="248">
        <v>596.20000000000005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133</v>
      </c>
      <c r="AU182" s="254" t="s">
        <v>89</v>
      </c>
      <c r="AV182" s="14" t="s">
        <v>135</v>
      </c>
      <c r="AW182" s="14" t="s">
        <v>35</v>
      </c>
      <c r="AX182" s="14" t="s">
        <v>87</v>
      </c>
      <c r="AY182" s="254" t="s">
        <v>124</v>
      </c>
    </row>
    <row r="183" s="12" customFormat="1" ht="22.8" customHeight="1">
      <c r="A183" s="12"/>
      <c r="B183" s="202"/>
      <c r="C183" s="203"/>
      <c r="D183" s="204" t="s">
        <v>78</v>
      </c>
      <c r="E183" s="216" t="s">
        <v>164</v>
      </c>
      <c r="F183" s="216" t="s">
        <v>282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SUM(P184:P194)</f>
        <v>0</v>
      </c>
      <c r="Q183" s="210"/>
      <c r="R183" s="211">
        <f>SUM(R184:R194)</f>
        <v>0.18376409999999999</v>
      </c>
      <c r="S183" s="210"/>
      <c r="T183" s="212">
        <f>SUM(T184:T194)</f>
        <v>0.59976410000000002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87</v>
      </c>
      <c r="AT183" s="214" t="s">
        <v>78</v>
      </c>
      <c r="AU183" s="214" t="s">
        <v>87</v>
      </c>
      <c r="AY183" s="213" t="s">
        <v>124</v>
      </c>
      <c r="BK183" s="215">
        <f>SUM(BK184:BK194)</f>
        <v>0</v>
      </c>
    </row>
    <row r="184" s="2" customFormat="1" ht="16.5" customHeight="1">
      <c r="A184" s="37"/>
      <c r="B184" s="38"/>
      <c r="C184" s="218" t="s">
        <v>192</v>
      </c>
      <c r="D184" s="218" t="s">
        <v>127</v>
      </c>
      <c r="E184" s="219" t="s">
        <v>283</v>
      </c>
      <c r="F184" s="220" t="s">
        <v>284</v>
      </c>
      <c r="G184" s="221" t="s">
        <v>223</v>
      </c>
      <c r="H184" s="222">
        <v>706.78499999999997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44</v>
      </c>
      <c r="O184" s="90"/>
      <c r="P184" s="228">
        <f>O184*H184</f>
        <v>0</v>
      </c>
      <c r="Q184" s="228">
        <v>0.00025999999999999998</v>
      </c>
      <c r="R184" s="228">
        <f>Q184*H184</f>
        <v>0.18376409999999999</v>
      </c>
      <c r="S184" s="228">
        <v>0.00025999999999999998</v>
      </c>
      <c r="T184" s="229">
        <f>S184*H184</f>
        <v>0.18376409999999999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285</v>
      </c>
      <c r="AT184" s="230" t="s">
        <v>127</v>
      </c>
      <c r="AU184" s="230" t="s">
        <v>89</v>
      </c>
      <c r="AY184" s="16" t="s">
        <v>124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87</v>
      </c>
      <c r="BK184" s="231">
        <f>ROUND(I184*H184,2)</f>
        <v>0</v>
      </c>
      <c r="BL184" s="16" t="s">
        <v>285</v>
      </c>
      <c r="BM184" s="230" t="s">
        <v>286</v>
      </c>
    </row>
    <row r="185" s="13" customFormat="1">
      <c r="A185" s="13"/>
      <c r="B185" s="232"/>
      <c r="C185" s="233"/>
      <c r="D185" s="234" t="s">
        <v>133</v>
      </c>
      <c r="E185" s="235" t="s">
        <v>1</v>
      </c>
      <c r="F185" s="236" t="s">
        <v>287</v>
      </c>
      <c r="G185" s="233"/>
      <c r="H185" s="237">
        <v>696.29999999999995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133</v>
      </c>
      <c r="AU185" s="243" t="s">
        <v>89</v>
      </c>
      <c r="AV185" s="13" t="s">
        <v>89</v>
      </c>
      <c r="AW185" s="13" t="s">
        <v>35</v>
      </c>
      <c r="AX185" s="13" t="s">
        <v>79</v>
      </c>
      <c r="AY185" s="243" t="s">
        <v>124</v>
      </c>
    </row>
    <row r="186" s="13" customFormat="1">
      <c r="A186" s="13"/>
      <c r="B186" s="232"/>
      <c r="C186" s="233"/>
      <c r="D186" s="234" t="s">
        <v>133</v>
      </c>
      <c r="E186" s="235" t="s">
        <v>1</v>
      </c>
      <c r="F186" s="236" t="s">
        <v>288</v>
      </c>
      <c r="G186" s="233"/>
      <c r="H186" s="237">
        <v>3.4350000000000001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133</v>
      </c>
      <c r="AU186" s="243" t="s">
        <v>89</v>
      </c>
      <c r="AV186" s="13" t="s">
        <v>89</v>
      </c>
      <c r="AW186" s="13" t="s">
        <v>35</v>
      </c>
      <c r="AX186" s="13" t="s">
        <v>79</v>
      </c>
      <c r="AY186" s="243" t="s">
        <v>124</v>
      </c>
    </row>
    <row r="187" s="13" customFormat="1">
      <c r="A187" s="13"/>
      <c r="B187" s="232"/>
      <c r="C187" s="233"/>
      <c r="D187" s="234" t="s">
        <v>133</v>
      </c>
      <c r="E187" s="235" t="s">
        <v>1</v>
      </c>
      <c r="F187" s="236" t="s">
        <v>289</v>
      </c>
      <c r="G187" s="233"/>
      <c r="H187" s="237">
        <v>7.0499999999999998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133</v>
      </c>
      <c r="AU187" s="243" t="s">
        <v>89</v>
      </c>
      <c r="AV187" s="13" t="s">
        <v>89</v>
      </c>
      <c r="AW187" s="13" t="s">
        <v>35</v>
      </c>
      <c r="AX187" s="13" t="s">
        <v>79</v>
      </c>
      <c r="AY187" s="243" t="s">
        <v>124</v>
      </c>
    </row>
    <row r="188" s="14" customFormat="1">
      <c r="A188" s="14"/>
      <c r="B188" s="244"/>
      <c r="C188" s="245"/>
      <c r="D188" s="234" t="s">
        <v>133</v>
      </c>
      <c r="E188" s="246" t="s">
        <v>1</v>
      </c>
      <c r="F188" s="247" t="s">
        <v>134</v>
      </c>
      <c r="G188" s="245"/>
      <c r="H188" s="248">
        <v>706.78499999999997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133</v>
      </c>
      <c r="AU188" s="254" t="s">
        <v>89</v>
      </c>
      <c r="AV188" s="14" t="s">
        <v>135</v>
      </c>
      <c r="AW188" s="14" t="s">
        <v>35</v>
      </c>
      <c r="AX188" s="14" t="s">
        <v>87</v>
      </c>
      <c r="AY188" s="254" t="s">
        <v>124</v>
      </c>
    </row>
    <row r="189" s="2" customFormat="1" ht="16.5" customHeight="1">
      <c r="A189" s="37"/>
      <c r="B189" s="38"/>
      <c r="C189" s="218" t="s">
        <v>285</v>
      </c>
      <c r="D189" s="218" t="s">
        <v>127</v>
      </c>
      <c r="E189" s="219" t="s">
        <v>290</v>
      </c>
      <c r="F189" s="220" t="s">
        <v>291</v>
      </c>
      <c r="G189" s="221" t="s">
        <v>130</v>
      </c>
      <c r="H189" s="222">
        <v>3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44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135</v>
      </c>
      <c r="AT189" s="230" t="s">
        <v>127</v>
      </c>
      <c r="AU189" s="230" t="s">
        <v>89</v>
      </c>
      <c r="AY189" s="16" t="s">
        <v>124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87</v>
      </c>
      <c r="BK189" s="231">
        <f>ROUND(I189*H189,2)</f>
        <v>0</v>
      </c>
      <c r="BL189" s="16" t="s">
        <v>135</v>
      </c>
      <c r="BM189" s="230" t="s">
        <v>292</v>
      </c>
    </row>
    <row r="190" s="13" customFormat="1">
      <c r="A190" s="13"/>
      <c r="B190" s="232"/>
      <c r="C190" s="233"/>
      <c r="D190" s="234" t="s">
        <v>133</v>
      </c>
      <c r="E190" s="235" t="s">
        <v>1</v>
      </c>
      <c r="F190" s="236" t="s">
        <v>293</v>
      </c>
      <c r="G190" s="233"/>
      <c r="H190" s="237">
        <v>3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133</v>
      </c>
      <c r="AU190" s="243" t="s">
        <v>89</v>
      </c>
      <c r="AV190" s="13" t="s">
        <v>89</v>
      </c>
      <c r="AW190" s="13" t="s">
        <v>35</v>
      </c>
      <c r="AX190" s="13" t="s">
        <v>79</v>
      </c>
      <c r="AY190" s="243" t="s">
        <v>124</v>
      </c>
    </row>
    <row r="191" s="14" customFormat="1">
      <c r="A191" s="14"/>
      <c r="B191" s="244"/>
      <c r="C191" s="245"/>
      <c r="D191" s="234" t="s">
        <v>133</v>
      </c>
      <c r="E191" s="246" t="s">
        <v>1</v>
      </c>
      <c r="F191" s="247" t="s">
        <v>134</v>
      </c>
      <c r="G191" s="245"/>
      <c r="H191" s="248">
        <v>3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133</v>
      </c>
      <c r="AU191" s="254" t="s">
        <v>89</v>
      </c>
      <c r="AV191" s="14" t="s">
        <v>135</v>
      </c>
      <c r="AW191" s="14" t="s">
        <v>35</v>
      </c>
      <c r="AX191" s="14" t="s">
        <v>87</v>
      </c>
      <c r="AY191" s="254" t="s">
        <v>124</v>
      </c>
    </row>
    <row r="192" s="2" customFormat="1" ht="24.15" customHeight="1">
      <c r="A192" s="37"/>
      <c r="B192" s="38"/>
      <c r="C192" s="218" t="s">
        <v>294</v>
      </c>
      <c r="D192" s="218" t="s">
        <v>127</v>
      </c>
      <c r="E192" s="219" t="s">
        <v>295</v>
      </c>
      <c r="F192" s="220" t="s">
        <v>296</v>
      </c>
      <c r="G192" s="221" t="s">
        <v>223</v>
      </c>
      <c r="H192" s="222">
        <v>2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44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0.20799999999999999</v>
      </c>
      <c r="T192" s="229">
        <f>S192*H192</f>
        <v>0.41599999999999998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135</v>
      </c>
      <c r="AT192" s="230" t="s">
        <v>127</v>
      </c>
      <c r="AU192" s="230" t="s">
        <v>89</v>
      </c>
      <c r="AY192" s="16" t="s">
        <v>124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87</v>
      </c>
      <c r="BK192" s="231">
        <f>ROUND(I192*H192,2)</f>
        <v>0</v>
      </c>
      <c r="BL192" s="16" t="s">
        <v>135</v>
      </c>
      <c r="BM192" s="230" t="s">
        <v>297</v>
      </c>
    </row>
    <row r="193" s="13" customFormat="1">
      <c r="A193" s="13"/>
      <c r="B193" s="232"/>
      <c r="C193" s="233"/>
      <c r="D193" s="234" t="s">
        <v>133</v>
      </c>
      <c r="E193" s="235" t="s">
        <v>1</v>
      </c>
      <c r="F193" s="236" t="s">
        <v>259</v>
      </c>
      <c r="G193" s="233"/>
      <c r="H193" s="237">
        <v>2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133</v>
      </c>
      <c r="AU193" s="243" t="s">
        <v>89</v>
      </c>
      <c r="AV193" s="13" t="s">
        <v>89</v>
      </c>
      <c r="AW193" s="13" t="s">
        <v>35</v>
      </c>
      <c r="AX193" s="13" t="s">
        <v>79</v>
      </c>
      <c r="AY193" s="243" t="s">
        <v>124</v>
      </c>
    </row>
    <row r="194" s="14" customFormat="1">
      <c r="A194" s="14"/>
      <c r="B194" s="244"/>
      <c r="C194" s="245"/>
      <c r="D194" s="234" t="s">
        <v>133</v>
      </c>
      <c r="E194" s="246" t="s">
        <v>1</v>
      </c>
      <c r="F194" s="247" t="s">
        <v>134</v>
      </c>
      <c r="G194" s="245"/>
      <c r="H194" s="248">
        <v>2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133</v>
      </c>
      <c r="AU194" s="254" t="s">
        <v>89</v>
      </c>
      <c r="AV194" s="14" t="s">
        <v>135</v>
      </c>
      <c r="AW194" s="14" t="s">
        <v>35</v>
      </c>
      <c r="AX194" s="14" t="s">
        <v>87</v>
      </c>
      <c r="AY194" s="254" t="s">
        <v>124</v>
      </c>
    </row>
    <row r="195" s="12" customFormat="1" ht="22.8" customHeight="1">
      <c r="A195" s="12"/>
      <c r="B195" s="202"/>
      <c r="C195" s="203"/>
      <c r="D195" s="204" t="s">
        <v>78</v>
      </c>
      <c r="E195" s="216" t="s">
        <v>298</v>
      </c>
      <c r="F195" s="216" t="s">
        <v>299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SUM(P196:P212)</f>
        <v>0</v>
      </c>
      <c r="Q195" s="210"/>
      <c r="R195" s="211">
        <f>SUM(R196:R212)</f>
        <v>0</v>
      </c>
      <c r="S195" s="210"/>
      <c r="T195" s="212">
        <f>SUM(T196:T212)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87</v>
      </c>
      <c r="AT195" s="214" t="s">
        <v>78</v>
      </c>
      <c r="AU195" s="214" t="s">
        <v>87</v>
      </c>
      <c r="AY195" s="213" t="s">
        <v>124</v>
      </c>
      <c r="BK195" s="215">
        <f>SUM(BK196:BK212)</f>
        <v>0</v>
      </c>
    </row>
    <row r="196" s="2" customFormat="1" ht="24.15" customHeight="1">
      <c r="A196" s="37"/>
      <c r="B196" s="38"/>
      <c r="C196" s="218" t="s">
        <v>300</v>
      </c>
      <c r="D196" s="218" t="s">
        <v>127</v>
      </c>
      <c r="E196" s="219" t="s">
        <v>301</v>
      </c>
      <c r="F196" s="220" t="s">
        <v>302</v>
      </c>
      <c r="G196" s="221" t="s">
        <v>303</v>
      </c>
      <c r="H196" s="222">
        <v>20.141999999999999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44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135</v>
      </c>
      <c r="AT196" s="230" t="s">
        <v>127</v>
      </c>
      <c r="AU196" s="230" t="s">
        <v>89</v>
      </c>
      <c r="AY196" s="16" t="s">
        <v>124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87</v>
      </c>
      <c r="BK196" s="231">
        <f>ROUND(I196*H196,2)</f>
        <v>0</v>
      </c>
      <c r="BL196" s="16" t="s">
        <v>135</v>
      </c>
      <c r="BM196" s="230" t="s">
        <v>304</v>
      </c>
    </row>
    <row r="197" s="2" customFormat="1" ht="24.15" customHeight="1">
      <c r="A197" s="37"/>
      <c r="B197" s="38"/>
      <c r="C197" s="218" t="s">
        <v>305</v>
      </c>
      <c r="D197" s="218" t="s">
        <v>127</v>
      </c>
      <c r="E197" s="219" t="s">
        <v>306</v>
      </c>
      <c r="F197" s="220" t="s">
        <v>307</v>
      </c>
      <c r="G197" s="221" t="s">
        <v>303</v>
      </c>
      <c r="H197" s="222">
        <v>20.141999999999999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44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135</v>
      </c>
      <c r="AT197" s="230" t="s">
        <v>127</v>
      </c>
      <c r="AU197" s="230" t="s">
        <v>89</v>
      </c>
      <c r="AY197" s="16" t="s">
        <v>124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87</v>
      </c>
      <c r="BK197" s="231">
        <f>ROUND(I197*H197,2)</f>
        <v>0</v>
      </c>
      <c r="BL197" s="16" t="s">
        <v>135</v>
      </c>
      <c r="BM197" s="230" t="s">
        <v>308</v>
      </c>
    </row>
    <row r="198" s="2" customFormat="1" ht="24.15" customHeight="1">
      <c r="A198" s="37"/>
      <c r="B198" s="38"/>
      <c r="C198" s="218" t="s">
        <v>309</v>
      </c>
      <c r="D198" s="218" t="s">
        <v>127</v>
      </c>
      <c r="E198" s="219" t="s">
        <v>310</v>
      </c>
      <c r="F198" s="220" t="s">
        <v>311</v>
      </c>
      <c r="G198" s="221" t="s">
        <v>303</v>
      </c>
      <c r="H198" s="222">
        <v>322.27199999999999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44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135</v>
      </c>
      <c r="AT198" s="230" t="s">
        <v>127</v>
      </c>
      <c r="AU198" s="230" t="s">
        <v>89</v>
      </c>
      <c r="AY198" s="16" t="s">
        <v>124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87</v>
      </c>
      <c r="BK198" s="231">
        <f>ROUND(I198*H198,2)</f>
        <v>0</v>
      </c>
      <c r="BL198" s="16" t="s">
        <v>135</v>
      </c>
      <c r="BM198" s="230" t="s">
        <v>312</v>
      </c>
    </row>
    <row r="199" s="13" customFormat="1">
      <c r="A199" s="13"/>
      <c r="B199" s="232"/>
      <c r="C199" s="233"/>
      <c r="D199" s="234" t="s">
        <v>133</v>
      </c>
      <c r="E199" s="233"/>
      <c r="F199" s="236" t="s">
        <v>313</v>
      </c>
      <c r="G199" s="233"/>
      <c r="H199" s="237">
        <v>322.27199999999999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133</v>
      </c>
      <c r="AU199" s="243" t="s">
        <v>89</v>
      </c>
      <c r="AV199" s="13" t="s">
        <v>89</v>
      </c>
      <c r="AW199" s="13" t="s">
        <v>4</v>
      </c>
      <c r="AX199" s="13" t="s">
        <v>87</v>
      </c>
      <c r="AY199" s="243" t="s">
        <v>124</v>
      </c>
    </row>
    <row r="200" s="2" customFormat="1" ht="33" customHeight="1">
      <c r="A200" s="37"/>
      <c r="B200" s="38"/>
      <c r="C200" s="218" t="s">
        <v>7</v>
      </c>
      <c r="D200" s="218" t="s">
        <v>127</v>
      </c>
      <c r="E200" s="219" t="s">
        <v>314</v>
      </c>
      <c r="F200" s="220" t="s">
        <v>315</v>
      </c>
      <c r="G200" s="221" t="s">
        <v>303</v>
      </c>
      <c r="H200" s="222">
        <v>0.41599999999999998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44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135</v>
      </c>
      <c r="AT200" s="230" t="s">
        <v>127</v>
      </c>
      <c r="AU200" s="230" t="s">
        <v>89</v>
      </c>
      <c r="AY200" s="16" t="s">
        <v>124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87</v>
      </c>
      <c r="BK200" s="231">
        <f>ROUND(I200*H200,2)</f>
        <v>0</v>
      </c>
      <c r="BL200" s="16" t="s">
        <v>135</v>
      </c>
      <c r="BM200" s="230" t="s">
        <v>316</v>
      </c>
    </row>
    <row r="201" s="13" customFormat="1">
      <c r="A201" s="13"/>
      <c r="B201" s="232"/>
      <c r="C201" s="233"/>
      <c r="D201" s="234" t="s">
        <v>133</v>
      </c>
      <c r="E201" s="235" t="s">
        <v>1</v>
      </c>
      <c r="F201" s="236" t="s">
        <v>317</v>
      </c>
      <c r="G201" s="233"/>
      <c r="H201" s="237">
        <v>0.41599999999999998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133</v>
      </c>
      <c r="AU201" s="243" t="s">
        <v>89</v>
      </c>
      <c r="AV201" s="13" t="s">
        <v>89</v>
      </c>
      <c r="AW201" s="13" t="s">
        <v>35</v>
      </c>
      <c r="AX201" s="13" t="s">
        <v>87</v>
      </c>
      <c r="AY201" s="243" t="s">
        <v>124</v>
      </c>
    </row>
    <row r="202" s="2" customFormat="1" ht="33" customHeight="1">
      <c r="A202" s="37"/>
      <c r="B202" s="38"/>
      <c r="C202" s="218" t="s">
        <v>318</v>
      </c>
      <c r="D202" s="218" t="s">
        <v>127</v>
      </c>
      <c r="E202" s="219" t="s">
        <v>319</v>
      </c>
      <c r="F202" s="220" t="s">
        <v>320</v>
      </c>
      <c r="G202" s="221" t="s">
        <v>303</v>
      </c>
      <c r="H202" s="222">
        <v>1.0609999999999999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44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135</v>
      </c>
      <c r="AT202" s="230" t="s">
        <v>127</v>
      </c>
      <c r="AU202" s="230" t="s">
        <v>89</v>
      </c>
      <c r="AY202" s="16" t="s">
        <v>124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87</v>
      </c>
      <c r="BK202" s="231">
        <f>ROUND(I202*H202,2)</f>
        <v>0</v>
      </c>
      <c r="BL202" s="16" t="s">
        <v>135</v>
      </c>
      <c r="BM202" s="230" t="s">
        <v>321</v>
      </c>
    </row>
    <row r="203" s="13" customFormat="1">
      <c r="A203" s="13"/>
      <c r="B203" s="232"/>
      <c r="C203" s="233"/>
      <c r="D203" s="234" t="s">
        <v>133</v>
      </c>
      <c r="E203" s="235" t="s">
        <v>1</v>
      </c>
      <c r="F203" s="236" t="s">
        <v>322</v>
      </c>
      <c r="G203" s="233"/>
      <c r="H203" s="237">
        <v>1.0609999999999999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133</v>
      </c>
      <c r="AU203" s="243" t="s">
        <v>89</v>
      </c>
      <c r="AV203" s="13" t="s">
        <v>89</v>
      </c>
      <c r="AW203" s="13" t="s">
        <v>35</v>
      </c>
      <c r="AX203" s="13" t="s">
        <v>79</v>
      </c>
      <c r="AY203" s="243" t="s">
        <v>124</v>
      </c>
    </row>
    <row r="204" s="14" customFormat="1">
      <c r="A204" s="14"/>
      <c r="B204" s="244"/>
      <c r="C204" s="245"/>
      <c r="D204" s="234" t="s">
        <v>133</v>
      </c>
      <c r="E204" s="246" t="s">
        <v>1</v>
      </c>
      <c r="F204" s="247" t="s">
        <v>134</v>
      </c>
      <c r="G204" s="245"/>
      <c r="H204" s="248">
        <v>1.0609999999999999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133</v>
      </c>
      <c r="AU204" s="254" t="s">
        <v>89</v>
      </c>
      <c r="AV204" s="14" t="s">
        <v>135</v>
      </c>
      <c r="AW204" s="14" t="s">
        <v>35</v>
      </c>
      <c r="AX204" s="14" t="s">
        <v>87</v>
      </c>
      <c r="AY204" s="254" t="s">
        <v>124</v>
      </c>
    </row>
    <row r="205" s="2" customFormat="1" ht="33" customHeight="1">
      <c r="A205" s="37"/>
      <c r="B205" s="38"/>
      <c r="C205" s="218" t="s">
        <v>323</v>
      </c>
      <c r="D205" s="218" t="s">
        <v>127</v>
      </c>
      <c r="E205" s="219" t="s">
        <v>324</v>
      </c>
      <c r="F205" s="220" t="s">
        <v>325</v>
      </c>
      <c r="G205" s="221" t="s">
        <v>303</v>
      </c>
      <c r="H205" s="222">
        <v>16.268000000000001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44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135</v>
      </c>
      <c r="AT205" s="230" t="s">
        <v>127</v>
      </c>
      <c r="AU205" s="230" t="s">
        <v>89</v>
      </c>
      <c r="AY205" s="16" t="s">
        <v>124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87</v>
      </c>
      <c r="BK205" s="231">
        <f>ROUND(I205*H205,2)</f>
        <v>0</v>
      </c>
      <c r="BL205" s="16" t="s">
        <v>135</v>
      </c>
      <c r="BM205" s="230" t="s">
        <v>326</v>
      </c>
    </row>
    <row r="206" s="13" customFormat="1">
      <c r="A206" s="13"/>
      <c r="B206" s="232"/>
      <c r="C206" s="233"/>
      <c r="D206" s="234" t="s">
        <v>133</v>
      </c>
      <c r="E206" s="235" t="s">
        <v>1</v>
      </c>
      <c r="F206" s="236" t="s">
        <v>327</v>
      </c>
      <c r="G206" s="233"/>
      <c r="H206" s="237">
        <v>16.268000000000001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133</v>
      </c>
      <c r="AU206" s="243" t="s">
        <v>89</v>
      </c>
      <c r="AV206" s="13" t="s">
        <v>89</v>
      </c>
      <c r="AW206" s="13" t="s">
        <v>35</v>
      </c>
      <c r="AX206" s="13" t="s">
        <v>87</v>
      </c>
      <c r="AY206" s="243" t="s">
        <v>124</v>
      </c>
    </row>
    <row r="207" s="2" customFormat="1" ht="33" customHeight="1">
      <c r="A207" s="37"/>
      <c r="B207" s="38"/>
      <c r="C207" s="218" t="s">
        <v>328</v>
      </c>
      <c r="D207" s="218" t="s">
        <v>127</v>
      </c>
      <c r="E207" s="219" t="s">
        <v>329</v>
      </c>
      <c r="F207" s="220" t="s">
        <v>330</v>
      </c>
      <c r="G207" s="221" t="s">
        <v>303</v>
      </c>
      <c r="H207" s="222">
        <v>1.242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44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135</v>
      </c>
      <c r="AT207" s="230" t="s">
        <v>127</v>
      </c>
      <c r="AU207" s="230" t="s">
        <v>89</v>
      </c>
      <c r="AY207" s="16" t="s">
        <v>124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87</v>
      </c>
      <c r="BK207" s="231">
        <f>ROUND(I207*H207,2)</f>
        <v>0</v>
      </c>
      <c r="BL207" s="16" t="s">
        <v>135</v>
      </c>
      <c r="BM207" s="230" t="s">
        <v>331</v>
      </c>
    </row>
    <row r="208" s="13" customFormat="1">
      <c r="A208" s="13"/>
      <c r="B208" s="232"/>
      <c r="C208" s="233"/>
      <c r="D208" s="234" t="s">
        <v>133</v>
      </c>
      <c r="E208" s="235" t="s">
        <v>1</v>
      </c>
      <c r="F208" s="236" t="s">
        <v>332</v>
      </c>
      <c r="G208" s="233"/>
      <c r="H208" s="237">
        <v>1.242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133</v>
      </c>
      <c r="AU208" s="243" t="s">
        <v>89</v>
      </c>
      <c r="AV208" s="13" t="s">
        <v>89</v>
      </c>
      <c r="AW208" s="13" t="s">
        <v>35</v>
      </c>
      <c r="AX208" s="13" t="s">
        <v>87</v>
      </c>
      <c r="AY208" s="243" t="s">
        <v>124</v>
      </c>
    </row>
    <row r="209" s="2" customFormat="1" ht="37.8" customHeight="1">
      <c r="A209" s="37"/>
      <c r="B209" s="38"/>
      <c r="C209" s="218" t="s">
        <v>333</v>
      </c>
      <c r="D209" s="218" t="s">
        <v>127</v>
      </c>
      <c r="E209" s="219" t="s">
        <v>334</v>
      </c>
      <c r="F209" s="220" t="s">
        <v>335</v>
      </c>
      <c r="G209" s="221" t="s">
        <v>303</v>
      </c>
      <c r="H209" s="222">
        <v>0.20200000000000001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44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135</v>
      </c>
      <c r="AT209" s="230" t="s">
        <v>127</v>
      </c>
      <c r="AU209" s="230" t="s">
        <v>89</v>
      </c>
      <c r="AY209" s="16" t="s">
        <v>124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87</v>
      </c>
      <c r="BK209" s="231">
        <f>ROUND(I209*H209,2)</f>
        <v>0</v>
      </c>
      <c r="BL209" s="16" t="s">
        <v>135</v>
      </c>
      <c r="BM209" s="230" t="s">
        <v>336</v>
      </c>
    </row>
    <row r="210" s="13" customFormat="1">
      <c r="A210" s="13"/>
      <c r="B210" s="232"/>
      <c r="C210" s="233"/>
      <c r="D210" s="234" t="s">
        <v>133</v>
      </c>
      <c r="E210" s="235" t="s">
        <v>1</v>
      </c>
      <c r="F210" s="236" t="s">
        <v>337</v>
      </c>
      <c r="G210" s="233"/>
      <c r="H210" s="237">
        <v>0.20200000000000001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133</v>
      </c>
      <c r="AU210" s="243" t="s">
        <v>89</v>
      </c>
      <c r="AV210" s="13" t="s">
        <v>89</v>
      </c>
      <c r="AW210" s="13" t="s">
        <v>35</v>
      </c>
      <c r="AX210" s="13" t="s">
        <v>87</v>
      </c>
      <c r="AY210" s="243" t="s">
        <v>124</v>
      </c>
    </row>
    <row r="211" s="2" customFormat="1" ht="33" customHeight="1">
      <c r="A211" s="37"/>
      <c r="B211" s="38"/>
      <c r="C211" s="218" t="s">
        <v>338</v>
      </c>
      <c r="D211" s="218" t="s">
        <v>127</v>
      </c>
      <c r="E211" s="219" t="s">
        <v>339</v>
      </c>
      <c r="F211" s="220" t="s">
        <v>340</v>
      </c>
      <c r="G211" s="221" t="s">
        <v>303</v>
      </c>
      <c r="H211" s="222">
        <v>0.95199999999999996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44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135</v>
      </c>
      <c r="AT211" s="230" t="s">
        <v>127</v>
      </c>
      <c r="AU211" s="230" t="s">
        <v>89</v>
      </c>
      <c r="AY211" s="16" t="s">
        <v>124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87</v>
      </c>
      <c r="BK211" s="231">
        <f>ROUND(I211*H211,2)</f>
        <v>0</v>
      </c>
      <c r="BL211" s="16" t="s">
        <v>135</v>
      </c>
      <c r="BM211" s="230" t="s">
        <v>341</v>
      </c>
    </row>
    <row r="212" s="13" customFormat="1">
      <c r="A212" s="13"/>
      <c r="B212" s="232"/>
      <c r="C212" s="233"/>
      <c r="D212" s="234" t="s">
        <v>133</v>
      </c>
      <c r="E212" s="235" t="s">
        <v>1</v>
      </c>
      <c r="F212" s="236" t="s">
        <v>342</v>
      </c>
      <c r="G212" s="233"/>
      <c r="H212" s="237">
        <v>0.95199999999999996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133</v>
      </c>
      <c r="AU212" s="243" t="s">
        <v>89</v>
      </c>
      <c r="AV212" s="13" t="s">
        <v>89</v>
      </c>
      <c r="AW212" s="13" t="s">
        <v>35</v>
      </c>
      <c r="AX212" s="13" t="s">
        <v>87</v>
      </c>
      <c r="AY212" s="243" t="s">
        <v>124</v>
      </c>
    </row>
    <row r="213" s="12" customFormat="1" ht="22.8" customHeight="1">
      <c r="A213" s="12"/>
      <c r="B213" s="202"/>
      <c r="C213" s="203"/>
      <c r="D213" s="204" t="s">
        <v>78</v>
      </c>
      <c r="E213" s="216" t="s">
        <v>343</v>
      </c>
      <c r="F213" s="216" t="s">
        <v>344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P214</f>
        <v>0</v>
      </c>
      <c r="Q213" s="210"/>
      <c r="R213" s="211">
        <f>R214</f>
        <v>0</v>
      </c>
      <c r="S213" s="210"/>
      <c r="T213" s="212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87</v>
      </c>
      <c r="AT213" s="214" t="s">
        <v>78</v>
      </c>
      <c r="AU213" s="214" t="s">
        <v>87</v>
      </c>
      <c r="AY213" s="213" t="s">
        <v>124</v>
      </c>
      <c r="BK213" s="215">
        <f>BK214</f>
        <v>0</v>
      </c>
    </row>
    <row r="214" s="2" customFormat="1" ht="24.15" customHeight="1">
      <c r="A214" s="37"/>
      <c r="B214" s="38"/>
      <c r="C214" s="218" t="s">
        <v>345</v>
      </c>
      <c r="D214" s="218" t="s">
        <v>127</v>
      </c>
      <c r="E214" s="219" t="s">
        <v>346</v>
      </c>
      <c r="F214" s="220" t="s">
        <v>347</v>
      </c>
      <c r="G214" s="221" t="s">
        <v>303</v>
      </c>
      <c r="H214" s="222">
        <v>29.018999999999998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44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135</v>
      </c>
      <c r="AT214" s="230" t="s">
        <v>127</v>
      </c>
      <c r="AU214" s="230" t="s">
        <v>89</v>
      </c>
      <c r="AY214" s="16" t="s">
        <v>124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87</v>
      </c>
      <c r="BK214" s="231">
        <f>ROUND(I214*H214,2)</f>
        <v>0</v>
      </c>
      <c r="BL214" s="16" t="s">
        <v>135</v>
      </c>
      <c r="BM214" s="230" t="s">
        <v>348</v>
      </c>
    </row>
    <row r="215" s="12" customFormat="1" ht="25.92" customHeight="1">
      <c r="A215" s="12"/>
      <c r="B215" s="202"/>
      <c r="C215" s="203"/>
      <c r="D215" s="204" t="s">
        <v>78</v>
      </c>
      <c r="E215" s="205" t="s">
        <v>349</v>
      </c>
      <c r="F215" s="205" t="s">
        <v>350</v>
      </c>
      <c r="G215" s="203"/>
      <c r="H215" s="203"/>
      <c r="I215" s="206"/>
      <c r="J215" s="207">
        <f>BK215</f>
        <v>0</v>
      </c>
      <c r="K215" s="203"/>
      <c r="L215" s="208"/>
      <c r="M215" s="209"/>
      <c r="N215" s="210"/>
      <c r="O215" s="210"/>
      <c r="P215" s="211">
        <f>P216+P317+P365+P402+P450+P474+P511+P552+P561+P581+P606+P613</f>
        <v>0</v>
      </c>
      <c r="Q215" s="210"/>
      <c r="R215" s="211">
        <f>R216+R317+R365+R402+R450+R474+R511+R552+R561+R581+R606+R613</f>
        <v>15.709656910000003</v>
      </c>
      <c r="S215" s="210"/>
      <c r="T215" s="212">
        <f>T216+T317+T365+T402+T450+T474+T511+T552+T561+T581+T606+T613</f>
        <v>19.541906500000003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89</v>
      </c>
      <c r="AT215" s="214" t="s">
        <v>78</v>
      </c>
      <c r="AU215" s="214" t="s">
        <v>79</v>
      </c>
      <c r="AY215" s="213" t="s">
        <v>124</v>
      </c>
      <c r="BK215" s="215">
        <f>BK216+BK317+BK365+BK402+BK450+BK474+BK511+BK552+BK561+BK581+BK606+BK613</f>
        <v>0</v>
      </c>
    </row>
    <row r="216" s="12" customFormat="1" ht="22.8" customHeight="1">
      <c r="A216" s="12"/>
      <c r="B216" s="202"/>
      <c r="C216" s="203"/>
      <c r="D216" s="204" t="s">
        <v>78</v>
      </c>
      <c r="E216" s="216" t="s">
        <v>351</v>
      </c>
      <c r="F216" s="216" t="s">
        <v>352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SUM(P217:P316)</f>
        <v>0</v>
      </c>
      <c r="Q216" s="210"/>
      <c r="R216" s="211">
        <f>SUM(R217:R316)</f>
        <v>7.9729186100000007</v>
      </c>
      <c r="S216" s="210"/>
      <c r="T216" s="212">
        <f>SUM(T217:T316)</f>
        <v>16.3425175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89</v>
      </c>
      <c r="AT216" s="214" t="s">
        <v>78</v>
      </c>
      <c r="AU216" s="214" t="s">
        <v>87</v>
      </c>
      <c r="AY216" s="213" t="s">
        <v>124</v>
      </c>
      <c r="BK216" s="215">
        <f>SUM(BK217:BK316)</f>
        <v>0</v>
      </c>
    </row>
    <row r="217" s="2" customFormat="1" ht="24.15" customHeight="1">
      <c r="A217" s="37"/>
      <c r="B217" s="38"/>
      <c r="C217" s="218" t="s">
        <v>353</v>
      </c>
      <c r="D217" s="218" t="s">
        <v>127</v>
      </c>
      <c r="E217" s="219" t="s">
        <v>354</v>
      </c>
      <c r="F217" s="220" t="s">
        <v>355</v>
      </c>
      <c r="G217" s="221" t="s">
        <v>223</v>
      </c>
      <c r="H217" s="222">
        <v>596.20000000000005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44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135</v>
      </c>
      <c r="AT217" s="230" t="s">
        <v>127</v>
      </c>
      <c r="AU217" s="230" t="s">
        <v>89</v>
      </c>
      <c r="AY217" s="16" t="s">
        <v>124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87</v>
      </c>
      <c r="BK217" s="231">
        <f>ROUND(I217*H217,2)</f>
        <v>0</v>
      </c>
      <c r="BL217" s="16" t="s">
        <v>135</v>
      </c>
      <c r="BM217" s="230" t="s">
        <v>356</v>
      </c>
    </row>
    <row r="218" s="13" customFormat="1">
      <c r="A218" s="13"/>
      <c r="B218" s="232"/>
      <c r="C218" s="233"/>
      <c r="D218" s="234" t="s">
        <v>133</v>
      </c>
      <c r="E218" s="235" t="s">
        <v>1</v>
      </c>
      <c r="F218" s="236" t="s">
        <v>281</v>
      </c>
      <c r="G218" s="233"/>
      <c r="H218" s="237">
        <v>596.20000000000005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133</v>
      </c>
      <c r="AU218" s="243" t="s">
        <v>89</v>
      </c>
      <c r="AV218" s="13" t="s">
        <v>89</v>
      </c>
      <c r="AW218" s="13" t="s">
        <v>35</v>
      </c>
      <c r="AX218" s="13" t="s">
        <v>79</v>
      </c>
      <c r="AY218" s="243" t="s">
        <v>124</v>
      </c>
    </row>
    <row r="219" s="14" customFormat="1">
      <c r="A219" s="14"/>
      <c r="B219" s="244"/>
      <c r="C219" s="245"/>
      <c r="D219" s="234" t="s">
        <v>133</v>
      </c>
      <c r="E219" s="246" t="s">
        <v>1</v>
      </c>
      <c r="F219" s="247" t="s">
        <v>134</v>
      </c>
      <c r="G219" s="245"/>
      <c r="H219" s="248">
        <v>596.20000000000005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133</v>
      </c>
      <c r="AU219" s="254" t="s">
        <v>89</v>
      </c>
      <c r="AV219" s="14" t="s">
        <v>135</v>
      </c>
      <c r="AW219" s="14" t="s">
        <v>35</v>
      </c>
      <c r="AX219" s="14" t="s">
        <v>87</v>
      </c>
      <c r="AY219" s="254" t="s">
        <v>124</v>
      </c>
    </row>
    <row r="220" s="2" customFormat="1" ht="16.5" customHeight="1">
      <c r="A220" s="37"/>
      <c r="B220" s="38"/>
      <c r="C220" s="218" t="s">
        <v>357</v>
      </c>
      <c r="D220" s="218" t="s">
        <v>127</v>
      </c>
      <c r="E220" s="219" t="s">
        <v>358</v>
      </c>
      <c r="F220" s="220" t="s">
        <v>359</v>
      </c>
      <c r="G220" s="221" t="s">
        <v>223</v>
      </c>
      <c r="H220" s="222">
        <v>33.600000000000001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44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135</v>
      </c>
      <c r="AT220" s="230" t="s">
        <v>127</v>
      </c>
      <c r="AU220" s="230" t="s">
        <v>89</v>
      </c>
      <c r="AY220" s="16" t="s">
        <v>124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87</v>
      </c>
      <c r="BK220" s="231">
        <f>ROUND(I220*H220,2)</f>
        <v>0</v>
      </c>
      <c r="BL220" s="16" t="s">
        <v>135</v>
      </c>
      <c r="BM220" s="230" t="s">
        <v>360</v>
      </c>
    </row>
    <row r="221" s="13" customFormat="1">
      <c r="A221" s="13"/>
      <c r="B221" s="232"/>
      <c r="C221" s="233"/>
      <c r="D221" s="234" t="s">
        <v>133</v>
      </c>
      <c r="E221" s="235" t="s">
        <v>1</v>
      </c>
      <c r="F221" s="236" t="s">
        <v>361</v>
      </c>
      <c r="G221" s="233"/>
      <c r="H221" s="237">
        <v>33.600000000000001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133</v>
      </c>
      <c r="AU221" s="243" t="s">
        <v>89</v>
      </c>
      <c r="AV221" s="13" t="s">
        <v>89</v>
      </c>
      <c r="AW221" s="13" t="s">
        <v>35</v>
      </c>
      <c r="AX221" s="13" t="s">
        <v>79</v>
      </c>
      <c r="AY221" s="243" t="s">
        <v>124</v>
      </c>
    </row>
    <row r="222" s="14" customFormat="1">
      <c r="A222" s="14"/>
      <c r="B222" s="244"/>
      <c r="C222" s="245"/>
      <c r="D222" s="234" t="s">
        <v>133</v>
      </c>
      <c r="E222" s="246" t="s">
        <v>1</v>
      </c>
      <c r="F222" s="247" t="s">
        <v>134</v>
      </c>
      <c r="G222" s="245"/>
      <c r="H222" s="248">
        <v>33.600000000000001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133</v>
      </c>
      <c r="AU222" s="254" t="s">
        <v>89</v>
      </c>
      <c r="AV222" s="14" t="s">
        <v>135</v>
      </c>
      <c r="AW222" s="14" t="s">
        <v>35</v>
      </c>
      <c r="AX222" s="14" t="s">
        <v>87</v>
      </c>
      <c r="AY222" s="254" t="s">
        <v>124</v>
      </c>
    </row>
    <row r="223" s="2" customFormat="1" ht="33" customHeight="1">
      <c r="A223" s="37"/>
      <c r="B223" s="38"/>
      <c r="C223" s="218" t="s">
        <v>362</v>
      </c>
      <c r="D223" s="218" t="s">
        <v>127</v>
      </c>
      <c r="E223" s="219" t="s">
        <v>363</v>
      </c>
      <c r="F223" s="220" t="s">
        <v>364</v>
      </c>
      <c r="G223" s="221" t="s">
        <v>223</v>
      </c>
      <c r="H223" s="222">
        <v>36.299999999999997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44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0.002</v>
      </c>
      <c r="T223" s="229">
        <f>S223*H223</f>
        <v>0.072599999999999998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285</v>
      </c>
      <c r="AT223" s="230" t="s">
        <v>127</v>
      </c>
      <c r="AU223" s="230" t="s">
        <v>89</v>
      </c>
      <c r="AY223" s="16" t="s">
        <v>124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87</v>
      </c>
      <c r="BK223" s="231">
        <f>ROUND(I223*H223,2)</f>
        <v>0</v>
      </c>
      <c r="BL223" s="16" t="s">
        <v>285</v>
      </c>
      <c r="BM223" s="230" t="s">
        <v>365</v>
      </c>
    </row>
    <row r="224" s="13" customFormat="1">
      <c r="A224" s="13"/>
      <c r="B224" s="232"/>
      <c r="C224" s="233"/>
      <c r="D224" s="234" t="s">
        <v>133</v>
      </c>
      <c r="E224" s="235" t="s">
        <v>1</v>
      </c>
      <c r="F224" s="236" t="s">
        <v>277</v>
      </c>
      <c r="G224" s="233"/>
      <c r="H224" s="237">
        <v>36.299999999999997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133</v>
      </c>
      <c r="AU224" s="243" t="s">
        <v>89</v>
      </c>
      <c r="AV224" s="13" t="s">
        <v>89</v>
      </c>
      <c r="AW224" s="13" t="s">
        <v>35</v>
      </c>
      <c r="AX224" s="13" t="s">
        <v>79</v>
      </c>
      <c r="AY224" s="243" t="s">
        <v>124</v>
      </c>
    </row>
    <row r="225" s="14" customFormat="1">
      <c r="A225" s="14"/>
      <c r="B225" s="244"/>
      <c r="C225" s="245"/>
      <c r="D225" s="234" t="s">
        <v>133</v>
      </c>
      <c r="E225" s="246" t="s">
        <v>1</v>
      </c>
      <c r="F225" s="247" t="s">
        <v>134</v>
      </c>
      <c r="G225" s="245"/>
      <c r="H225" s="248">
        <v>36.299999999999997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133</v>
      </c>
      <c r="AU225" s="254" t="s">
        <v>89</v>
      </c>
      <c r="AV225" s="14" t="s">
        <v>135</v>
      </c>
      <c r="AW225" s="14" t="s">
        <v>35</v>
      </c>
      <c r="AX225" s="14" t="s">
        <v>87</v>
      </c>
      <c r="AY225" s="254" t="s">
        <v>124</v>
      </c>
    </row>
    <row r="226" s="2" customFormat="1" ht="24.15" customHeight="1">
      <c r="A226" s="37"/>
      <c r="B226" s="38"/>
      <c r="C226" s="218" t="s">
        <v>366</v>
      </c>
      <c r="D226" s="218" t="s">
        <v>127</v>
      </c>
      <c r="E226" s="219" t="s">
        <v>367</v>
      </c>
      <c r="F226" s="220" t="s">
        <v>368</v>
      </c>
      <c r="G226" s="221" t="s">
        <v>263</v>
      </c>
      <c r="H226" s="222">
        <v>7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44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0.00029999999999999997</v>
      </c>
      <c r="T226" s="229">
        <f>S226*H226</f>
        <v>0.0020999999999999999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285</v>
      </c>
      <c r="AT226" s="230" t="s">
        <v>127</v>
      </c>
      <c r="AU226" s="230" t="s">
        <v>89</v>
      </c>
      <c r="AY226" s="16" t="s">
        <v>124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87</v>
      </c>
      <c r="BK226" s="231">
        <f>ROUND(I226*H226,2)</f>
        <v>0</v>
      </c>
      <c r="BL226" s="16" t="s">
        <v>285</v>
      </c>
      <c r="BM226" s="230" t="s">
        <v>369</v>
      </c>
    </row>
    <row r="227" s="13" customFormat="1">
      <c r="A227" s="13"/>
      <c r="B227" s="232"/>
      <c r="C227" s="233"/>
      <c r="D227" s="234" t="s">
        <v>133</v>
      </c>
      <c r="E227" s="235" t="s">
        <v>1</v>
      </c>
      <c r="F227" s="236" t="s">
        <v>370</v>
      </c>
      <c r="G227" s="233"/>
      <c r="H227" s="237">
        <v>7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133</v>
      </c>
      <c r="AU227" s="243" t="s">
        <v>89</v>
      </c>
      <c r="AV227" s="13" t="s">
        <v>89</v>
      </c>
      <c r="AW227" s="13" t="s">
        <v>35</v>
      </c>
      <c r="AX227" s="13" t="s">
        <v>79</v>
      </c>
      <c r="AY227" s="243" t="s">
        <v>124</v>
      </c>
    </row>
    <row r="228" s="14" customFormat="1">
      <c r="A228" s="14"/>
      <c r="B228" s="244"/>
      <c r="C228" s="245"/>
      <c r="D228" s="234" t="s">
        <v>133</v>
      </c>
      <c r="E228" s="246" t="s">
        <v>1</v>
      </c>
      <c r="F228" s="247" t="s">
        <v>134</v>
      </c>
      <c r="G228" s="245"/>
      <c r="H228" s="248">
        <v>7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133</v>
      </c>
      <c r="AU228" s="254" t="s">
        <v>89</v>
      </c>
      <c r="AV228" s="14" t="s">
        <v>135</v>
      </c>
      <c r="AW228" s="14" t="s">
        <v>35</v>
      </c>
      <c r="AX228" s="14" t="s">
        <v>87</v>
      </c>
      <c r="AY228" s="254" t="s">
        <v>124</v>
      </c>
    </row>
    <row r="229" s="2" customFormat="1" ht="24.15" customHeight="1">
      <c r="A229" s="37"/>
      <c r="B229" s="38"/>
      <c r="C229" s="218" t="s">
        <v>371</v>
      </c>
      <c r="D229" s="218" t="s">
        <v>127</v>
      </c>
      <c r="E229" s="219" t="s">
        <v>372</v>
      </c>
      <c r="F229" s="220" t="s">
        <v>373</v>
      </c>
      <c r="G229" s="221" t="s">
        <v>223</v>
      </c>
      <c r="H229" s="222">
        <v>736.57500000000005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44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285</v>
      </c>
      <c r="AT229" s="230" t="s">
        <v>127</v>
      </c>
      <c r="AU229" s="230" t="s">
        <v>89</v>
      </c>
      <c r="AY229" s="16" t="s">
        <v>124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87</v>
      </c>
      <c r="BK229" s="231">
        <f>ROUND(I229*H229,2)</f>
        <v>0</v>
      </c>
      <c r="BL229" s="16" t="s">
        <v>285</v>
      </c>
      <c r="BM229" s="230" t="s">
        <v>374</v>
      </c>
    </row>
    <row r="230" s="13" customFormat="1">
      <c r="A230" s="13"/>
      <c r="B230" s="232"/>
      <c r="C230" s="233"/>
      <c r="D230" s="234" t="s">
        <v>133</v>
      </c>
      <c r="E230" s="235" t="s">
        <v>1</v>
      </c>
      <c r="F230" s="236" t="s">
        <v>375</v>
      </c>
      <c r="G230" s="233"/>
      <c r="H230" s="237">
        <v>728.74000000000001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133</v>
      </c>
      <c r="AU230" s="243" t="s">
        <v>89</v>
      </c>
      <c r="AV230" s="13" t="s">
        <v>89</v>
      </c>
      <c r="AW230" s="13" t="s">
        <v>35</v>
      </c>
      <c r="AX230" s="13" t="s">
        <v>79</v>
      </c>
      <c r="AY230" s="243" t="s">
        <v>124</v>
      </c>
    </row>
    <row r="231" s="13" customFormat="1">
      <c r="A231" s="13"/>
      <c r="B231" s="232"/>
      <c r="C231" s="233"/>
      <c r="D231" s="234" t="s">
        <v>133</v>
      </c>
      <c r="E231" s="235" t="s">
        <v>1</v>
      </c>
      <c r="F231" s="236" t="s">
        <v>376</v>
      </c>
      <c r="G231" s="233"/>
      <c r="H231" s="237">
        <v>2.2749999999999999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133</v>
      </c>
      <c r="AU231" s="243" t="s">
        <v>89</v>
      </c>
      <c r="AV231" s="13" t="s">
        <v>89</v>
      </c>
      <c r="AW231" s="13" t="s">
        <v>35</v>
      </c>
      <c r="AX231" s="13" t="s">
        <v>79</v>
      </c>
      <c r="AY231" s="243" t="s">
        <v>124</v>
      </c>
    </row>
    <row r="232" s="13" customFormat="1">
      <c r="A232" s="13"/>
      <c r="B232" s="232"/>
      <c r="C232" s="233"/>
      <c r="D232" s="234" t="s">
        <v>133</v>
      </c>
      <c r="E232" s="235" t="s">
        <v>1</v>
      </c>
      <c r="F232" s="236" t="s">
        <v>377</v>
      </c>
      <c r="G232" s="233"/>
      <c r="H232" s="237">
        <v>5.5599999999999996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133</v>
      </c>
      <c r="AU232" s="243" t="s">
        <v>89</v>
      </c>
      <c r="AV232" s="13" t="s">
        <v>89</v>
      </c>
      <c r="AW232" s="13" t="s">
        <v>35</v>
      </c>
      <c r="AX232" s="13" t="s">
        <v>79</v>
      </c>
      <c r="AY232" s="243" t="s">
        <v>124</v>
      </c>
    </row>
    <row r="233" s="14" customFormat="1">
      <c r="A233" s="14"/>
      <c r="B233" s="244"/>
      <c r="C233" s="245"/>
      <c r="D233" s="234" t="s">
        <v>133</v>
      </c>
      <c r="E233" s="246" t="s">
        <v>1</v>
      </c>
      <c r="F233" s="247" t="s">
        <v>134</v>
      </c>
      <c r="G233" s="245"/>
      <c r="H233" s="248">
        <v>736.57500000000005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133</v>
      </c>
      <c r="AU233" s="254" t="s">
        <v>89</v>
      </c>
      <c r="AV233" s="14" t="s">
        <v>135</v>
      </c>
      <c r="AW233" s="14" t="s">
        <v>35</v>
      </c>
      <c r="AX233" s="14" t="s">
        <v>87</v>
      </c>
      <c r="AY233" s="254" t="s">
        <v>124</v>
      </c>
    </row>
    <row r="234" s="2" customFormat="1" ht="16.5" customHeight="1">
      <c r="A234" s="37"/>
      <c r="B234" s="38"/>
      <c r="C234" s="262" t="s">
        <v>378</v>
      </c>
      <c r="D234" s="262" t="s">
        <v>226</v>
      </c>
      <c r="E234" s="263" t="s">
        <v>379</v>
      </c>
      <c r="F234" s="264" t="s">
        <v>380</v>
      </c>
      <c r="G234" s="265" t="s">
        <v>303</v>
      </c>
      <c r="H234" s="266">
        <v>0.28399999999999997</v>
      </c>
      <c r="I234" s="267"/>
      <c r="J234" s="268">
        <f>ROUND(I234*H234,2)</f>
        <v>0</v>
      </c>
      <c r="K234" s="269"/>
      <c r="L234" s="270"/>
      <c r="M234" s="271" t="s">
        <v>1</v>
      </c>
      <c r="N234" s="272" t="s">
        <v>44</v>
      </c>
      <c r="O234" s="90"/>
      <c r="P234" s="228">
        <f>O234*H234</f>
        <v>0</v>
      </c>
      <c r="Q234" s="228">
        <v>1</v>
      </c>
      <c r="R234" s="228">
        <f>Q234*H234</f>
        <v>0.28399999999999997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371</v>
      </c>
      <c r="AT234" s="230" t="s">
        <v>226</v>
      </c>
      <c r="AU234" s="230" t="s">
        <v>89</v>
      </c>
      <c r="AY234" s="16" t="s">
        <v>124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87</v>
      </c>
      <c r="BK234" s="231">
        <f>ROUND(I234*H234,2)</f>
        <v>0</v>
      </c>
      <c r="BL234" s="16" t="s">
        <v>285</v>
      </c>
      <c r="BM234" s="230" t="s">
        <v>381</v>
      </c>
    </row>
    <row r="235" s="2" customFormat="1">
      <c r="A235" s="37"/>
      <c r="B235" s="38"/>
      <c r="C235" s="39"/>
      <c r="D235" s="234" t="s">
        <v>139</v>
      </c>
      <c r="E235" s="39"/>
      <c r="F235" s="255" t="s">
        <v>382</v>
      </c>
      <c r="G235" s="39"/>
      <c r="H235" s="39"/>
      <c r="I235" s="256"/>
      <c r="J235" s="39"/>
      <c r="K235" s="39"/>
      <c r="L235" s="43"/>
      <c r="M235" s="257"/>
      <c r="N235" s="258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139</v>
      </c>
      <c r="AU235" s="16" t="s">
        <v>89</v>
      </c>
    </row>
    <row r="236" s="13" customFormat="1">
      <c r="A236" s="13"/>
      <c r="B236" s="232"/>
      <c r="C236" s="233"/>
      <c r="D236" s="234" t="s">
        <v>133</v>
      </c>
      <c r="E236" s="235" t="s">
        <v>1</v>
      </c>
      <c r="F236" s="236" t="s">
        <v>383</v>
      </c>
      <c r="G236" s="233"/>
      <c r="H236" s="237">
        <v>0.25800000000000001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133</v>
      </c>
      <c r="AU236" s="243" t="s">
        <v>89</v>
      </c>
      <c r="AV236" s="13" t="s">
        <v>89</v>
      </c>
      <c r="AW236" s="13" t="s">
        <v>35</v>
      </c>
      <c r="AX236" s="13" t="s">
        <v>79</v>
      </c>
      <c r="AY236" s="243" t="s">
        <v>124</v>
      </c>
    </row>
    <row r="237" s="14" customFormat="1">
      <c r="A237" s="14"/>
      <c r="B237" s="244"/>
      <c r="C237" s="245"/>
      <c r="D237" s="234" t="s">
        <v>133</v>
      </c>
      <c r="E237" s="246" t="s">
        <v>1</v>
      </c>
      <c r="F237" s="247" t="s">
        <v>134</v>
      </c>
      <c r="G237" s="245"/>
      <c r="H237" s="248">
        <v>0.25800000000000001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133</v>
      </c>
      <c r="AU237" s="254" t="s">
        <v>89</v>
      </c>
      <c r="AV237" s="14" t="s">
        <v>135</v>
      </c>
      <c r="AW237" s="14" t="s">
        <v>35</v>
      </c>
      <c r="AX237" s="14" t="s">
        <v>87</v>
      </c>
      <c r="AY237" s="254" t="s">
        <v>124</v>
      </c>
    </row>
    <row r="238" s="13" customFormat="1">
      <c r="A238" s="13"/>
      <c r="B238" s="232"/>
      <c r="C238" s="233"/>
      <c r="D238" s="234" t="s">
        <v>133</v>
      </c>
      <c r="E238" s="233"/>
      <c r="F238" s="236" t="s">
        <v>384</v>
      </c>
      <c r="G238" s="233"/>
      <c r="H238" s="237">
        <v>0.28399999999999997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133</v>
      </c>
      <c r="AU238" s="243" t="s">
        <v>89</v>
      </c>
      <c r="AV238" s="13" t="s">
        <v>89</v>
      </c>
      <c r="AW238" s="13" t="s">
        <v>4</v>
      </c>
      <c r="AX238" s="13" t="s">
        <v>87</v>
      </c>
      <c r="AY238" s="243" t="s">
        <v>124</v>
      </c>
    </row>
    <row r="239" s="2" customFormat="1" ht="24.15" customHeight="1">
      <c r="A239" s="37"/>
      <c r="B239" s="38"/>
      <c r="C239" s="218" t="s">
        <v>385</v>
      </c>
      <c r="D239" s="218" t="s">
        <v>127</v>
      </c>
      <c r="E239" s="219" t="s">
        <v>386</v>
      </c>
      <c r="F239" s="220" t="s">
        <v>387</v>
      </c>
      <c r="G239" s="221" t="s">
        <v>223</v>
      </c>
      <c r="H239" s="222">
        <v>740.01499999999999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44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0.016500000000000001</v>
      </c>
      <c r="T239" s="229">
        <f>S239*H239</f>
        <v>12.2102475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285</v>
      </c>
      <c r="AT239" s="230" t="s">
        <v>127</v>
      </c>
      <c r="AU239" s="230" t="s">
        <v>89</v>
      </c>
      <c r="AY239" s="16" t="s">
        <v>124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87</v>
      </c>
      <c r="BK239" s="231">
        <f>ROUND(I239*H239,2)</f>
        <v>0</v>
      </c>
      <c r="BL239" s="16" t="s">
        <v>285</v>
      </c>
      <c r="BM239" s="230" t="s">
        <v>388</v>
      </c>
    </row>
    <row r="240" s="13" customFormat="1">
      <c r="A240" s="13"/>
      <c r="B240" s="232"/>
      <c r="C240" s="233"/>
      <c r="D240" s="234" t="s">
        <v>133</v>
      </c>
      <c r="E240" s="235" t="s">
        <v>1</v>
      </c>
      <c r="F240" s="236" t="s">
        <v>375</v>
      </c>
      <c r="G240" s="233"/>
      <c r="H240" s="237">
        <v>728.74000000000001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133</v>
      </c>
      <c r="AU240" s="243" t="s">
        <v>89</v>
      </c>
      <c r="AV240" s="13" t="s">
        <v>89</v>
      </c>
      <c r="AW240" s="13" t="s">
        <v>35</v>
      </c>
      <c r="AX240" s="13" t="s">
        <v>79</v>
      </c>
      <c r="AY240" s="243" t="s">
        <v>124</v>
      </c>
    </row>
    <row r="241" s="13" customFormat="1">
      <c r="A241" s="13"/>
      <c r="B241" s="232"/>
      <c r="C241" s="233"/>
      <c r="D241" s="234" t="s">
        <v>133</v>
      </c>
      <c r="E241" s="235" t="s">
        <v>1</v>
      </c>
      <c r="F241" s="236" t="s">
        <v>376</v>
      </c>
      <c r="G241" s="233"/>
      <c r="H241" s="237">
        <v>2.2749999999999999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133</v>
      </c>
      <c r="AU241" s="243" t="s">
        <v>89</v>
      </c>
      <c r="AV241" s="13" t="s">
        <v>89</v>
      </c>
      <c r="AW241" s="13" t="s">
        <v>35</v>
      </c>
      <c r="AX241" s="13" t="s">
        <v>79</v>
      </c>
      <c r="AY241" s="243" t="s">
        <v>124</v>
      </c>
    </row>
    <row r="242" s="13" customFormat="1">
      <c r="A242" s="13"/>
      <c r="B242" s="232"/>
      <c r="C242" s="233"/>
      <c r="D242" s="234" t="s">
        <v>133</v>
      </c>
      <c r="E242" s="235" t="s">
        <v>1</v>
      </c>
      <c r="F242" s="236" t="s">
        <v>389</v>
      </c>
      <c r="G242" s="233"/>
      <c r="H242" s="237">
        <v>9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133</v>
      </c>
      <c r="AU242" s="243" t="s">
        <v>89</v>
      </c>
      <c r="AV242" s="13" t="s">
        <v>89</v>
      </c>
      <c r="AW242" s="13" t="s">
        <v>35</v>
      </c>
      <c r="AX242" s="13" t="s">
        <v>79</v>
      </c>
      <c r="AY242" s="243" t="s">
        <v>124</v>
      </c>
    </row>
    <row r="243" s="14" customFormat="1">
      <c r="A243" s="14"/>
      <c r="B243" s="244"/>
      <c r="C243" s="245"/>
      <c r="D243" s="234" t="s">
        <v>133</v>
      </c>
      <c r="E243" s="246" t="s">
        <v>1</v>
      </c>
      <c r="F243" s="247" t="s">
        <v>134</v>
      </c>
      <c r="G243" s="245"/>
      <c r="H243" s="248">
        <v>740.01499999999999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133</v>
      </c>
      <c r="AU243" s="254" t="s">
        <v>89</v>
      </c>
      <c r="AV243" s="14" t="s">
        <v>135</v>
      </c>
      <c r="AW243" s="14" t="s">
        <v>35</v>
      </c>
      <c r="AX243" s="14" t="s">
        <v>87</v>
      </c>
      <c r="AY243" s="254" t="s">
        <v>124</v>
      </c>
    </row>
    <row r="244" s="2" customFormat="1" ht="33" customHeight="1">
      <c r="A244" s="37"/>
      <c r="B244" s="38"/>
      <c r="C244" s="218" t="s">
        <v>390</v>
      </c>
      <c r="D244" s="218" t="s">
        <v>127</v>
      </c>
      <c r="E244" s="219" t="s">
        <v>391</v>
      </c>
      <c r="F244" s="220" t="s">
        <v>392</v>
      </c>
      <c r="G244" s="221" t="s">
        <v>223</v>
      </c>
      <c r="H244" s="222">
        <v>737.74000000000001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44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0.0054999999999999997</v>
      </c>
      <c r="T244" s="229">
        <f>S244*H244</f>
        <v>4.0575700000000001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285</v>
      </c>
      <c r="AT244" s="230" t="s">
        <v>127</v>
      </c>
      <c r="AU244" s="230" t="s">
        <v>89</v>
      </c>
      <c r="AY244" s="16" t="s">
        <v>124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87</v>
      </c>
      <c r="BK244" s="231">
        <f>ROUND(I244*H244,2)</f>
        <v>0</v>
      </c>
      <c r="BL244" s="16" t="s">
        <v>285</v>
      </c>
      <c r="BM244" s="230" t="s">
        <v>393</v>
      </c>
    </row>
    <row r="245" s="13" customFormat="1">
      <c r="A245" s="13"/>
      <c r="B245" s="232"/>
      <c r="C245" s="233"/>
      <c r="D245" s="234" t="s">
        <v>133</v>
      </c>
      <c r="E245" s="235" t="s">
        <v>1</v>
      </c>
      <c r="F245" s="236" t="s">
        <v>375</v>
      </c>
      <c r="G245" s="233"/>
      <c r="H245" s="237">
        <v>728.74000000000001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133</v>
      </c>
      <c r="AU245" s="243" t="s">
        <v>89</v>
      </c>
      <c r="AV245" s="13" t="s">
        <v>89</v>
      </c>
      <c r="AW245" s="13" t="s">
        <v>35</v>
      </c>
      <c r="AX245" s="13" t="s">
        <v>79</v>
      </c>
      <c r="AY245" s="243" t="s">
        <v>124</v>
      </c>
    </row>
    <row r="246" s="13" customFormat="1">
      <c r="A246" s="13"/>
      <c r="B246" s="232"/>
      <c r="C246" s="233"/>
      <c r="D246" s="234" t="s">
        <v>133</v>
      </c>
      <c r="E246" s="235" t="s">
        <v>1</v>
      </c>
      <c r="F246" s="236" t="s">
        <v>389</v>
      </c>
      <c r="G246" s="233"/>
      <c r="H246" s="237">
        <v>9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133</v>
      </c>
      <c r="AU246" s="243" t="s">
        <v>89</v>
      </c>
      <c r="AV246" s="13" t="s">
        <v>89</v>
      </c>
      <c r="AW246" s="13" t="s">
        <v>35</v>
      </c>
      <c r="AX246" s="13" t="s">
        <v>79</v>
      </c>
      <c r="AY246" s="243" t="s">
        <v>124</v>
      </c>
    </row>
    <row r="247" s="14" customFormat="1">
      <c r="A247" s="14"/>
      <c r="B247" s="244"/>
      <c r="C247" s="245"/>
      <c r="D247" s="234" t="s">
        <v>133</v>
      </c>
      <c r="E247" s="246" t="s">
        <v>1</v>
      </c>
      <c r="F247" s="247" t="s">
        <v>134</v>
      </c>
      <c r="G247" s="245"/>
      <c r="H247" s="248">
        <v>737.74000000000001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133</v>
      </c>
      <c r="AU247" s="254" t="s">
        <v>89</v>
      </c>
      <c r="AV247" s="14" t="s">
        <v>135</v>
      </c>
      <c r="AW247" s="14" t="s">
        <v>35</v>
      </c>
      <c r="AX247" s="14" t="s">
        <v>87</v>
      </c>
      <c r="AY247" s="254" t="s">
        <v>124</v>
      </c>
    </row>
    <row r="248" s="2" customFormat="1" ht="24.15" customHeight="1">
      <c r="A248" s="37"/>
      <c r="B248" s="38"/>
      <c r="C248" s="218" t="s">
        <v>394</v>
      </c>
      <c r="D248" s="218" t="s">
        <v>127</v>
      </c>
      <c r="E248" s="219" t="s">
        <v>395</v>
      </c>
      <c r="F248" s="220" t="s">
        <v>396</v>
      </c>
      <c r="G248" s="221" t="s">
        <v>223</v>
      </c>
      <c r="H248" s="222">
        <v>736.57500000000005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44</v>
      </c>
      <c r="O248" s="90"/>
      <c r="P248" s="228">
        <f>O248*H248</f>
        <v>0</v>
      </c>
      <c r="Q248" s="228">
        <v>0.00088000000000000003</v>
      </c>
      <c r="R248" s="228">
        <f>Q248*H248</f>
        <v>0.64818600000000004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285</v>
      </c>
      <c r="AT248" s="230" t="s">
        <v>127</v>
      </c>
      <c r="AU248" s="230" t="s">
        <v>89</v>
      </c>
      <c r="AY248" s="16" t="s">
        <v>124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87</v>
      </c>
      <c r="BK248" s="231">
        <f>ROUND(I248*H248,2)</f>
        <v>0</v>
      </c>
      <c r="BL248" s="16" t="s">
        <v>285</v>
      </c>
      <c r="BM248" s="230" t="s">
        <v>397</v>
      </c>
    </row>
    <row r="249" s="13" customFormat="1">
      <c r="A249" s="13"/>
      <c r="B249" s="232"/>
      <c r="C249" s="233"/>
      <c r="D249" s="234" t="s">
        <v>133</v>
      </c>
      <c r="E249" s="235" t="s">
        <v>1</v>
      </c>
      <c r="F249" s="236" t="s">
        <v>375</v>
      </c>
      <c r="G249" s="233"/>
      <c r="H249" s="237">
        <v>728.74000000000001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133</v>
      </c>
      <c r="AU249" s="243" t="s">
        <v>89</v>
      </c>
      <c r="AV249" s="13" t="s">
        <v>89</v>
      </c>
      <c r="AW249" s="13" t="s">
        <v>35</v>
      </c>
      <c r="AX249" s="13" t="s">
        <v>79</v>
      </c>
      <c r="AY249" s="243" t="s">
        <v>124</v>
      </c>
    </row>
    <row r="250" s="13" customFormat="1">
      <c r="A250" s="13"/>
      <c r="B250" s="232"/>
      <c r="C250" s="233"/>
      <c r="D250" s="234" t="s">
        <v>133</v>
      </c>
      <c r="E250" s="235" t="s">
        <v>1</v>
      </c>
      <c r="F250" s="236" t="s">
        <v>376</v>
      </c>
      <c r="G250" s="233"/>
      <c r="H250" s="237">
        <v>2.2749999999999999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133</v>
      </c>
      <c r="AU250" s="243" t="s">
        <v>89</v>
      </c>
      <c r="AV250" s="13" t="s">
        <v>89</v>
      </c>
      <c r="AW250" s="13" t="s">
        <v>35</v>
      </c>
      <c r="AX250" s="13" t="s">
        <v>79</v>
      </c>
      <c r="AY250" s="243" t="s">
        <v>124</v>
      </c>
    </row>
    <row r="251" s="13" customFormat="1">
      <c r="A251" s="13"/>
      <c r="B251" s="232"/>
      <c r="C251" s="233"/>
      <c r="D251" s="234" t="s">
        <v>133</v>
      </c>
      <c r="E251" s="235" t="s">
        <v>1</v>
      </c>
      <c r="F251" s="236" t="s">
        <v>377</v>
      </c>
      <c r="G251" s="233"/>
      <c r="H251" s="237">
        <v>5.5599999999999996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133</v>
      </c>
      <c r="AU251" s="243" t="s">
        <v>89</v>
      </c>
      <c r="AV251" s="13" t="s">
        <v>89</v>
      </c>
      <c r="AW251" s="13" t="s">
        <v>35</v>
      </c>
      <c r="AX251" s="13" t="s">
        <v>79</v>
      </c>
      <c r="AY251" s="243" t="s">
        <v>124</v>
      </c>
    </row>
    <row r="252" s="14" customFormat="1">
      <c r="A252" s="14"/>
      <c r="B252" s="244"/>
      <c r="C252" s="245"/>
      <c r="D252" s="234" t="s">
        <v>133</v>
      </c>
      <c r="E252" s="246" t="s">
        <v>1</v>
      </c>
      <c r="F252" s="247" t="s">
        <v>134</v>
      </c>
      <c r="G252" s="245"/>
      <c r="H252" s="248">
        <v>736.57500000000005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133</v>
      </c>
      <c r="AU252" s="254" t="s">
        <v>89</v>
      </c>
      <c r="AV252" s="14" t="s">
        <v>135</v>
      </c>
      <c r="AW252" s="14" t="s">
        <v>35</v>
      </c>
      <c r="AX252" s="14" t="s">
        <v>87</v>
      </c>
      <c r="AY252" s="254" t="s">
        <v>124</v>
      </c>
    </row>
    <row r="253" s="2" customFormat="1" ht="49.05" customHeight="1">
      <c r="A253" s="37"/>
      <c r="B253" s="38"/>
      <c r="C253" s="262" t="s">
        <v>398</v>
      </c>
      <c r="D253" s="262" t="s">
        <v>226</v>
      </c>
      <c r="E253" s="263" t="s">
        <v>399</v>
      </c>
      <c r="F253" s="264" t="s">
        <v>400</v>
      </c>
      <c r="G253" s="265" t="s">
        <v>223</v>
      </c>
      <c r="H253" s="266">
        <v>957.548</v>
      </c>
      <c r="I253" s="267"/>
      <c r="J253" s="268">
        <f>ROUND(I253*H253,2)</f>
        <v>0</v>
      </c>
      <c r="K253" s="269"/>
      <c r="L253" s="270"/>
      <c r="M253" s="271" t="s">
        <v>1</v>
      </c>
      <c r="N253" s="272" t="s">
        <v>44</v>
      </c>
      <c r="O253" s="90"/>
      <c r="P253" s="228">
        <f>O253*H253</f>
        <v>0</v>
      </c>
      <c r="Q253" s="228">
        <v>0.0047000000000000002</v>
      </c>
      <c r="R253" s="228">
        <f>Q253*H253</f>
        <v>4.5004756000000006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371</v>
      </c>
      <c r="AT253" s="230" t="s">
        <v>226</v>
      </c>
      <c r="AU253" s="230" t="s">
        <v>89</v>
      </c>
      <c r="AY253" s="16" t="s">
        <v>124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87</v>
      </c>
      <c r="BK253" s="231">
        <f>ROUND(I253*H253,2)</f>
        <v>0</v>
      </c>
      <c r="BL253" s="16" t="s">
        <v>285</v>
      </c>
      <c r="BM253" s="230" t="s">
        <v>401</v>
      </c>
    </row>
    <row r="254" s="13" customFormat="1">
      <c r="A254" s="13"/>
      <c r="B254" s="232"/>
      <c r="C254" s="233"/>
      <c r="D254" s="234" t="s">
        <v>133</v>
      </c>
      <c r="E254" s="235" t="s">
        <v>1</v>
      </c>
      <c r="F254" s="236" t="s">
        <v>375</v>
      </c>
      <c r="G254" s="233"/>
      <c r="H254" s="237">
        <v>728.74000000000001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133</v>
      </c>
      <c r="AU254" s="243" t="s">
        <v>89</v>
      </c>
      <c r="AV254" s="13" t="s">
        <v>89</v>
      </c>
      <c r="AW254" s="13" t="s">
        <v>35</v>
      </c>
      <c r="AX254" s="13" t="s">
        <v>79</v>
      </c>
      <c r="AY254" s="243" t="s">
        <v>124</v>
      </c>
    </row>
    <row r="255" s="13" customFormat="1">
      <c r="A255" s="13"/>
      <c r="B255" s="232"/>
      <c r="C255" s="233"/>
      <c r="D255" s="234" t="s">
        <v>133</v>
      </c>
      <c r="E255" s="235" t="s">
        <v>1</v>
      </c>
      <c r="F255" s="236" t="s">
        <v>376</v>
      </c>
      <c r="G255" s="233"/>
      <c r="H255" s="237">
        <v>2.2749999999999999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133</v>
      </c>
      <c r="AU255" s="243" t="s">
        <v>89</v>
      </c>
      <c r="AV255" s="13" t="s">
        <v>89</v>
      </c>
      <c r="AW255" s="13" t="s">
        <v>35</v>
      </c>
      <c r="AX255" s="13" t="s">
        <v>79</v>
      </c>
      <c r="AY255" s="243" t="s">
        <v>124</v>
      </c>
    </row>
    <row r="256" s="13" customFormat="1">
      <c r="A256" s="13"/>
      <c r="B256" s="232"/>
      <c r="C256" s="233"/>
      <c r="D256" s="234" t="s">
        <v>133</v>
      </c>
      <c r="E256" s="235" t="s">
        <v>1</v>
      </c>
      <c r="F256" s="236" t="s">
        <v>377</v>
      </c>
      <c r="G256" s="233"/>
      <c r="H256" s="237">
        <v>5.5599999999999996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133</v>
      </c>
      <c r="AU256" s="243" t="s">
        <v>89</v>
      </c>
      <c r="AV256" s="13" t="s">
        <v>89</v>
      </c>
      <c r="AW256" s="13" t="s">
        <v>35</v>
      </c>
      <c r="AX256" s="13" t="s">
        <v>79</v>
      </c>
      <c r="AY256" s="243" t="s">
        <v>124</v>
      </c>
    </row>
    <row r="257" s="14" customFormat="1">
      <c r="A257" s="14"/>
      <c r="B257" s="244"/>
      <c r="C257" s="245"/>
      <c r="D257" s="234" t="s">
        <v>133</v>
      </c>
      <c r="E257" s="246" t="s">
        <v>1</v>
      </c>
      <c r="F257" s="247" t="s">
        <v>134</v>
      </c>
      <c r="G257" s="245"/>
      <c r="H257" s="248">
        <v>736.57500000000005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133</v>
      </c>
      <c r="AU257" s="254" t="s">
        <v>89</v>
      </c>
      <c r="AV257" s="14" t="s">
        <v>135</v>
      </c>
      <c r="AW257" s="14" t="s">
        <v>35</v>
      </c>
      <c r="AX257" s="14" t="s">
        <v>87</v>
      </c>
      <c r="AY257" s="254" t="s">
        <v>124</v>
      </c>
    </row>
    <row r="258" s="13" customFormat="1">
      <c r="A258" s="13"/>
      <c r="B258" s="232"/>
      <c r="C258" s="233"/>
      <c r="D258" s="234" t="s">
        <v>133</v>
      </c>
      <c r="E258" s="233"/>
      <c r="F258" s="236" t="s">
        <v>402</v>
      </c>
      <c r="G258" s="233"/>
      <c r="H258" s="237">
        <v>957.548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133</v>
      </c>
      <c r="AU258" s="243" t="s">
        <v>89</v>
      </c>
      <c r="AV258" s="13" t="s">
        <v>89</v>
      </c>
      <c r="AW258" s="13" t="s">
        <v>4</v>
      </c>
      <c r="AX258" s="13" t="s">
        <v>87</v>
      </c>
      <c r="AY258" s="243" t="s">
        <v>124</v>
      </c>
    </row>
    <row r="259" s="2" customFormat="1" ht="33" customHeight="1">
      <c r="A259" s="37"/>
      <c r="B259" s="38"/>
      <c r="C259" s="218" t="s">
        <v>403</v>
      </c>
      <c r="D259" s="218" t="s">
        <v>127</v>
      </c>
      <c r="E259" s="219" t="s">
        <v>404</v>
      </c>
      <c r="F259" s="220" t="s">
        <v>405</v>
      </c>
      <c r="G259" s="221" t="s">
        <v>263</v>
      </c>
      <c r="H259" s="222">
        <v>3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44</v>
      </c>
      <c r="O259" s="90"/>
      <c r="P259" s="228">
        <f>O259*H259</f>
        <v>0</v>
      </c>
      <c r="Q259" s="228">
        <v>0.0074999999999999997</v>
      </c>
      <c r="R259" s="228">
        <f>Q259*H259</f>
        <v>0.022499999999999999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285</v>
      </c>
      <c r="AT259" s="230" t="s">
        <v>127</v>
      </c>
      <c r="AU259" s="230" t="s">
        <v>89</v>
      </c>
      <c r="AY259" s="16" t="s">
        <v>124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87</v>
      </c>
      <c r="BK259" s="231">
        <f>ROUND(I259*H259,2)</f>
        <v>0</v>
      </c>
      <c r="BL259" s="16" t="s">
        <v>285</v>
      </c>
      <c r="BM259" s="230" t="s">
        <v>406</v>
      </c>
    </row>
    <row r="260" s="13" customFormat="1">
      <c r="A260" s="13"/>
      <c r="B260" s="232"/>
      <c r="C260" s="233"/>
      <c r="D260" s="234" t="s">
        <v>133</v>
      </c>
      <c r="E260" s="235" t="s">
        <v>1</v>
      </c>
      <c r="F260" s="236" t="s">
        <v>407</v>
      </c>
      <c r="G260" s="233"/>
      <c r="H260" s="237">
        <v>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133</v>
      </c>
      <c r="AU260" s="243" t="s">
        <v>89</v>
      </c>
      <c r="AV260" s="13" t="s">
        <v>89</v>
      </c>
      <c r="AW260" s="13" t="s">
        <v>35</v>
      </c>
      <c r="AX260" s="13" t="s">
        <v>79</v>
      </c>
      <c r="AY260" s="243" t="s">
        <v>124</v>
      </c>
    </row>
    <row r="261" s="13" customFormat="1">
      <c r="A261" s="13"/>
      <c r="B261" s="232"/>
      <c r="C261" s="233"/>
      <c r="D261" s="234" t="s">
        <v>133</v>
      </c>
      <c r="E261" s="235" t="s">
        <v>1</v>
      </c>
      <c r="F261" s="236" t="s">
        <v>408</v>
      </c>
      <c r="G261" s="233"/>
      <c r="H261" s="237">
        <v>2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133</v>
      </c>
      <c r="AU261" s="243" t="s">
        <v>89</v>
      </c>
      <c r="AV261" s="13" t="s">
        <v>89</v>
      </c>
      <c r="AW261" s="13" t="s">
        <v>35</v>
      </c>
      <c r="AX261" s="13" t="s">
        <v>79</v>
      </c>
      <c r="AY261" s="243" t="s">
        <v>124</v>
      </c>
    </row>
    <row r="262" s="14" customFormat="1">
      <c r="A262" s="14"/>
      <c r="B262" s="244"/>
      <c r="C262" s="245"/>
      <c r="D262" s="234" t="s">
        <v>133</v>
      </c>
      <c r="E262" s="246" t="s">
        <v>1</v>
      </c>
      <c r="F262" s="247" t="s">
        <v>134</v>
      </c>
      <c r="G262" s="245"/>
      <c r="H262" s="248">
        <v>3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133</v>
      </c>
      <c r="AU262" s="254" t="s">
        <v>89</v>
      </c>
      <c r="AV262" s="14" t="s">
        <v>135</v>
      </c>
      <c r="AW262" s="14" t="s">
        <v>35</v>
      </c>
      <c r="AX262" s="14" t="s">
        <v>87</v>
      </c>
      <c r="AY262" s="254" t="s">
        <v>124</v>
      </c>
    </row>
    <row r="263" s="2" customFormat="1" ht="24.15" customHeight="1">
      <c r="A263" s="37"/>
      <c r="B263" s="38"/>
      <c r="C263" s="262" t="s">
        <v>409</v>
      </c>
      <c r="D263" s="262" t="s">
        <v>226</v>
      </c>
      <c r="E263" s="263" t="s">
        <v>410</v>
      </c>
      <c r="F263" s="264" t="s">
        <v>411</v>
      </c>
      <c r="G263" s="265" t="s">
        <v>263</v>
      </c>
      <c r="H263" s="266">
        <v>3</v>
      </c>
      <c r="I263" s="267"/>
      <c r="J263" s="268">
        <f>ROUND(I263*H263,2)</f>
        <v>0</v>
      </c>
      <c r="K263" s="269"/>
      <c r="L263" s="270"/>
      <c r="M263" s="271" t="s">
        <v>1</v>
      </c>
      <c r="N263" s="272" t="s">
        <v>44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371</v>
      </c>
      <c r="AT263" s="230" t="s">
        <v>226</v>
      </c>
      <c r="AU263" s="230" t="s">
        <v>89</v>
      </c>
      <c r="AY263" s="16" t="s">
        <v>124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87</v>
      </c>
      <c r="BK263" s="231">
        <f>ROUND(I263*H263,2)</f>
        <v>0</v>
      </c>
      <c r="BL263" s="16" t="s">
        <v>285</v>
      </c>
      <c r="BM263" s="230" t="s">
        <v>412</v>
      </c>
    </row>
    <row r="264" s="13" customFormat="1">
      <c r="A264" s="13"/>
      <c r="B264" s="232"/>
      <c r="C264" s="233"/>
      <c r="D264" s="234" t="s">
        <v>133</v>
      </c>
      <c r="E264" s="235" t="s">
        <v>1</v>
      </c>
      <c r="F264" s="236" t="s">
        <v>407</v>
      </c>
      <c r="G264" s="233"/>
      <c r="H264" s="237">
        <v>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133</v>
      </c>
      <c r="AU264" s="243" t="s">
        <v>89</v>
      </c>
      <c r="AV264" s="13" t="s">
        <v>89</v>
      </c>
      <c r="AW264" s="13" t="s">
        <v>35</v>
      </c>
      <c r="AX264" s="13" t="s">
        <v>79</v>
      </c>
      <c r="AY264" s="243" t="s">
        <v>124</v>
      </c>
    </row>
    <row r="265" s="13" customFormat="1">
      <c r="A265" s="13"/>
      <c r="B265" s="232"/>
      <c r="C265" s="233"/>
      <c r="D265" s="234" t="s">
        <v>133</v>
      </c>
      <c r="E265" s="235" t="s">
        <v>1</v>
      </c>
      <c r="F265" s="236" t="s">
        <v>408</v>
      </c>
      <c r="G265" s="233"/>
      <c r="H265" s="237">
        <v>2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133</v>
      </c>
      <c r="AU265" s="243" t="s">
        <v>89</v>
      </c>
      <c r="AV265" s="13" t="s">
        <v>89</v>
      </c>
      <c r="AW265" s="13" t="s">
        <v>35</v>
      </c>
      <c r="AX265" s="13" t="s">
        <v>79</v>
      </c>
      <c r="AY265" s="243" t="s">
        <v>124</v>
      </c>
    </row>
    <row r="266" s="14" customFormat="1">
      <c r="A266" s="14"/>
      <c r="B266" s="244"/>
      <c r="C266" s="245"/>
      <c r="D266" s="234" t="s">
        <v>133</v>
      </c>
      <c r="E266" s="246" t="s">
        <v>1</v>
      </c>
      <c r="F266" s="247" t="s">
        <v>134</v>
      </c>
      <c r="G266" s="245"/>
      <c r="H266" s="248">
        <v>3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133</v>
      </c>
      <c r="AU266" s="254" t="s">
        <v>89</v>
      </c>
      <c r="AV266" s="14" t="s">
        <v>135</v>
      </c>
      <c r="AW266" s="14" t="s">
        <v>35</v>
      </c>
      <c r="AX266" s="14" t="s">
        <v>87</v>
      </c>
      <c r="AY266" s="254" t="s">
        <v>124</v>
      </c>
    </row>
    <row r="267" s="2" customFormat="1" ht="33" customHeight="1">
      <c r="A267" s="37"/>
      <c r="B267" s="38"/>
      <c r="C267" s="218" t="s">
        <v>413</v>
      </c>
      <c r="D267" s="218" t="s">
        <v>127</v>
      </c>
      <c r="E267" s="219" t="s">
        <v>414</v>
      </c>
      <c r="F267" s="220" t="s">
        <v>415</v>
      </c>
      <c r="G267" s="221" t="s">
        <v>263</v>
      </c>
      <c r="H267" s="222">
        <v>1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44</v>
      </c>
      <c r="O267" s="90"/>
      <c r="P267" s="228">
        <f>O267*H267</f>
        <v>0</v>
      </c>
      <c r="Q267" s="228">
        <v>0.014999999999999999</v>
      </c>
      <c r="R267" s="228">
        <f>Q267*H267</f>
        <v>0.014999999999999999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285</v>
      </c>
      <c r="AT267" s="230" t="s">
        <v>127</v>
      </c>
      <c r="AU267" s="230" t="s">
        <v>89</v>
      </c>
      <c r="AY267" s="16" t="s">
        <v>124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87</v>
      </c>
      <c r="BK267" s="231">
        <f>ROUND(I267*H267,2)</f>
        <v>0</v>
      </c>
      <c r="BL267" s="16" t="s">
        <v>285</v>
      </c>
      <c r="BM267" s="230" t="s">
        <v>416</v>
      </c>
    </row>
    <row r="268" s="13" customFormat="1">
      <c r="A268" s="13"/>
      <c r="B268" s="232"/>
      <c r="C268" s="233"/>
      <c r="D268" s="234" t="s">
        <v>133</v>
      </c>
      <c r="E268" s="235" t="s">
        <v>1</v>
      </c>
      <c r="F268" s="236" t="s">
        <v>417</v>
      </c>
      <c r="G268" s="233"/>
      <c r="H268" s="237">
        <v>1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133</v>
      </c>
      <c r="AU268" s="243" t="s">
        <v>89</v>
      </c>
      <c r="AV268" s="13" t="s">
        <v>89</v>
      </c>
      <c r="AW268" s="13" t="s">
        <v>35</v>
      </c>
      <c r="AX268" s="13" t="s">
        <v>79</v>
      </c>
      <c r="AY268" s="243" t="s">
        <v>124</v>
      </c>
    </row>
    <row r="269" s="14" customFormat="1">
      <c r="A269" s="14"/>
      <c r="B269" s="244"/>
      <c r="C269" s="245"/>
      <c r="D269" s="234" t="s">
        <v>133</v>
      </c>
      <c r="E269" s="246" t="s">
        <v>1</v>
      </c>
      <c r="F269" s="247" t="s">
        <v>134</v>
      </c>
      <c r="G269" s="245"/>
      <c r="H269" s="248">
        <v>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133</v>
      </c>
      <c r="AU269" s="254" t="s">
        <v>89</v>
      </c>
      <c r="AV269" s="14" t="s">
        <v>135</v>
      </c>
      <c r="AW269" s="14" t="s">
        <v>35</v>
      </c>
      <c r="AX269" s="14" t="s">
        <v>87</v>
      </c>
      <c r="AY269" s="254" t="s">
        <v>124</v>
      </c>
    </row>
    <row r="270" s="2" customFormat="1" ht="24.15" customHeight="1">
      <c r="A270" s="37"/>
      <c r="B270" s="38"/>
      <c r="C270" s="262" t="s">
        <v>418</v>
      </c>
      <c r="D270" s="262" t="s">
        <v>226</v>
      </c>
      <c r="E270" s="263" t="s">
        <v>419</v>
      </c>
      <c r="F270" s="264" t="s">
        <v>420</v>
      </c>
      <c r="G270" s="265" t="s">
        <v>263</v>
      </c>
      <c r="H270" s="266">
        <v>1</v>
      </c>
      <c r="I270" s="267"/>
      <c r="J270" s="268">
        <f>ROUND(I270*H270,2)</f>
        <v>0</v>
      </c>
      <c r="K270" s="269"/>
      <c r="L270" s="270"/>
      <c r="M270" s="271" t="s">
        <v>1</v>
      </c>
      <c r="N270" s="272" t="s">
        <v>44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371</v>
      </c>
      <c r="AT270" s="230" t="s">
        <v>226</v>
      </c>
      <c r="AU270" s="230" t="s">
        <v>89</v>
      </c>
      <c r="AY270" s="16" t="s">
        <v>124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87</v>
      </c>
      <c r="BK270" s="231">
        <f>ROUND(I270*H270,2)</f>
        <v>0</v>
      </c>
      <c r="BL270" s="16" t="s">
        <v>285</v>
      </c>
      <c r="BM270" s="230" t="s">
        <v>421</v>
      </c>
    </row>
    <row r="271" s="13" customFormat="1">
      <c r="A271" s="13"/>
      <c r="B271" s="232"/>
      <c r="C271" s="233"/>
      <c r="D271" s="234" t="s">
        <v>133</v>
      </c>
      <c r="E271" s="235" t="s">
        <v>1</v>
      </c>
      <c r="F271" s="236" t="s">
        <v>417</v>
      </c>
      <c r="G271" s="233"/>
      <c r="H271" s="237">
        <v>1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133</v>
      </c>
      <c r="AU271" s="243" t="s">
        <v>89</v>
      </c>
      <c r="AV271" s="13" t="s">
        <v>89</v>
      </c>
      <c r="AW271" s="13" t="s">
        <v>35</v>
      </c>
      <c r="AX271" s="13" t="s">
        <v>79</v>
      </c>
      <c r="AY271" s="243" t="s">
        <v>124</v>
      </c>
    </row>
    <row r="272" s="14" customFormat="1">
      <c r="A272" s="14"/>
      <c r="B272" s="244"/>
      <c r="C272" s="245"/>
      <c r="D272" s="234" t="s">
        <v>133</v>
      </c>
      <c r="E272" s="246" t="s">
        <v>1</v>
      </c>
      <c r="F272" s="247" t="s">
        <v>134</v>
      </c>
      <c r="G272" s="245"/>
      <c r="H272" s="248">
        <v>1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133</v>
      </c>
      <c r="AU272" s="254" t="s">
        <v>89</v>
      </c>
      <c r="AV272" s="14" t="s">
        <v>135</v>
      </c>
      <c r="AW272" s="14" t="s">
        <v>35</v>
      </c>
      <c r="AX272" s="14" t="s">
        <v>87</v>
      </c>
      <c r="AY272" s="254" t="s">
        <v>124</v>
      </c>
    </row>
    <row r="273" s="2" customFormat="1" ht="33" customHeight="1">
      <c r="A273" s="37"/>
      <c r="B273" s="38"/>
      <c r="C273" s="218" t="s">
        <v>422</v>
      </c>
      <c r="D273" s="218" t="s">
        <v>127</v>
      </c>
      <c r="E273" s="219" t="s">
        <v>423</v>
      </c>
      <c r="F273" s="220" t="s">
        <v>424</v>
      </c>
      <c r="G273" s="221" t="s">
        <v>263</v>
      </c>
      <c r="H273" s="222">
        <v>1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44</v>
      </c>
      <c r="O273" s="90"/>
      <c r="P273" s="228">
        <f>O273*H273</f>
        <v>0</v>
      </c>
      <c r="Q273" s="228">
        <v>0.022499999999999999</v>
      </c>
      <c r="R273" s="228">
        <f>Q273*H273</f>
        <v>0.022499999999999999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285</v>
      </c>
      <c r="AT273" s="230" t="s">
        <v>127</v>
      </c>
      <c r="AU273" s="230" t="s">
        <v>89</v>
      </c>
      <c r="AY273" s="16" t="s">
        <v>124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87</v>
      </c>
      <c r="BK273" s="231">
        <f>ROUND(I273*H273,2)</f>
        <v>0</v>
      </c>
      <c r="BL273" s="16" t="s">
        <v>285</v>
      </c>
      <c r="BM273" s="230" t="s">
        <v>425</v>
      </c>
    </row>
    <row r="274" s="13" customFormat="1">
      <c r="A274" s="13"/>
      <c r="B274" s="232"/>
      <c r="C274" s="233"/>
      <c r="D274" s="234" t="s">
        <v>133</v>
      </c>
      <c r="E274" s="235" t="s">
        <v>1</v>
      </c>
      <c r="F274" s="236" t="s">
        <v>417</v>
      </c>
      <c r="G274" s="233"/>
      <c r="H274" s="237">
        <v>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133</v>
      </c>
      <c r="AU274" s="243" t="s">
        <v>89</v>
      </c>
      <c r="AV274" s="13" t="s">
        <v>89</v>
      </c>
      <c r="AW274" s="13" t="s">
        <v>35</v>
      </c>
      <c r="AX274" s="13" t="s">
        <v>79</v>
      </c>
      <c r="AY274" s="243" t="s">
        <v>124</v>
      </c>
    </row>
    <row r="275" s="14" customFormat="1">
      <c r="A275" s="14"/>
      <c r="B275" s="244"/>
      <c r="C275" s="245"/>
      <c r="D275" s="234" t="s">
        <v>133</v>
      </c>
      <c r="E275" s="246" t="s">
        <v>1</v>
      </c>
      <c r="F275" s="247" t="s">
        <v>134</v>
      </c>
      <c r="G275" s="245"/>
      <c r="H275" s="248">
        <v>1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133</v>
      </c>
      <c r="AU275" s="254" t="s">
        <v>89</v>
      </c>
      <c r="AV275" s="14" t="s">
        <v>135</v>
      </c>
      <c r="AW275" s="14" t="s">
        <v>35</v>
      </c>
      <c r="AX275" s="14" t="s">
        <v>87</v>
      </c>
      <c r="AY275" s="254" t="s">
        <v>124</v>
      </c>
    </row>
    <row r="276" s="2" customFormat="1" ht="24.15" customHeight="1">
      <c r="A276" s="37"/>
      <c r="B276" s="38"/>
      <c r="C276" s="262" t="s">
        <v>426</v>
      </c>
      <c r="D276" s="262" t="s">
        <v>226</v>
      </c>
      <c r="E276" s="263" t="s">
        <v>427</v>
      </c>
      <c r="F276" s="264" t="s">
        <v>428</v>
      </c>
      <c r="G276" s="265" t="s">
        <v>263</v>
      </c>
      <c r="H276" s="266">
        <v>1</v>
      </c>
      <c r="I276" s="267"/>
      <c r="J276" s="268">
        <f>ROUND(I276*H276,2)</f>
        <v>0</v>
      </c>
      <c r="K276" s="269"/>
      <c r="L276" s="270"/>
      <c r="M276" s="271" t="s">
        <v>1</v>
      </c>
      <c r="N276" s="272" t="s">
        <v>44</v>
      </c>
      <c r="O276" s="90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371</v>
      </c>
      <c r="AT276" s="230" t="s">
        <v>226</v>
      </c>
      <c r="AU276" s="230" t="s">
        <v>89</v>
      </c>
      <c r="AY276" s="16" t="s">
        <v>124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87</v>
      </c>
      <c r="BK276" s="231">
        <f>ROUND(I276*H276,2)</f>
        <v>0</v>
      </c>
      <c r="BL276" s="16" t="s">
        <v>285</v>
      </c>
      <c r="BM276" s="230" t="s">
        <v>429</v>
      </c>
    </row>
    <row r="277" s="13" customFormat="1">
      <c r="A277" s="13"/>
      <c r="B277" s="232"/>
      <c r="C277" s="233"/>
      <c r="D277" s="234" t="s">
        <v>133</v>
      </c>
      <c r="E277" s="235" t="s">
        <v>1</v>
      </c>
      <c r="F277" s="236" t="s">
        <v>417</v>
      </c>
      <c r="G277" s="233"/>
      <c r="H277" s="237">
        <v>1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133</v>
      </c>
      <c r="AU277" s="243" t="s">
        <v>89</v>
      </c>
      <c r="AV277" s="13" t="s">
        <v>89</v>
      </c>
      <c r="AW277" s="13" t="s">
        <v>35</v>
      </c>
      <c r="AX277" s="13" t="s">
        <v>79</v>
      </c>
      <c r="AY277" s="243" t="s">
        <v>124</v>
      </c>
    </row>
    <row r="278" s="14" customFormat="1">
      <c r="A278" s="14"/>
      <c r="B278" s="244"/>
      <c r="C278" s="245"/>
      <c r="D278" s="234" t="s">
        <v>133</v>
      </c>
      <c r="E278" s="246" t="s">
        <v>1</v>
      </c>
      <c r="F278" s="247" t="s">
        <v>134</v>
      </c>
      <c r="G278" s="245"/>
      <c r="H278" s="248">
        <v>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133</v>
      </c>
      <c r="AU278" s="254" t="s">
        <v>89</v>
      </c>
      <c r="AV278" s="14" t="s">
        <v>135</v>
      </c>
      <c r="AW278" s="14" t="s">
        <v>35</v>
      </c>
      <c r="AX278" s="14" t="s">
        <v>87</v>
      </c>
      <c r="AY278" s="254" t="s">
        <v>124</v>
      </c>
    </row>
    <row r="279" s="2" customFormat="1" ht="37.8" customHeight="1">
      <c r="A279" s="37"/>
      <c r="B279" s="38"/>
      <c r="C279" s="218" t="s">
        <v>430</v>
      </c>
      <c r="D279" s="218" t="s">
        <v>127</v>
      </c>
      <c r="E279" s="219" t="s">
        <v>431</v>
      </c>
      <c r="F279" s="220" t="s">
        <v>432</v>
      </c>
      <c r="G279" s="221" t="s">
        <v>433</v>
      </c>
      <c r="H279" s="222">
        <v>124.3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44</v>
      </c>
      <c r="O279" s="90"/>
      <c r="P279" s="228">
        <f>O279*H279</f>
        <v>0</v>
      </c>
      <c r="Q279" s="228">
        <v>0.00115</v>
      </c>
      <c r="R279" s="228">
        <f>Q279*H279</f>
        <v>0.14294499999999999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285</v>
      </c>
      <c r="AT279" s="230" t="s">
        <v>127</v>
      </c>
      <c r="AU279" s="230" t="s">
        <v>89</v>
      </c>
      <c r="AY279" s="16" t="s">
        <v>124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87</v>
      </c>
      <c r="BK279" s="231">
        <f>ROUND(I279*H279,2)</f>
        <v>0</v>
      </c>
      <c r="BL279" s="16" t="s">
        <v>285</v>
      </c>
      <c r="BM279" s="230" t="s">
        <v>434</v>
      </c>
    </row>
    <row r="280" s="13" customFormat="1">
      <c r="A280" s="13"/>
      <c r="B280" s="232"/>
      <c r="C280" s="233"/>
      <c r="D280" s="234" t="s">
        <v>133</v>
      </c>
      <c r="E280" s="235" t="s">
        <v>1</v>
      </c>
      <c r="F280" s="236" t="s">
        <v>435</v>
      </c>
      <c r="G280" s="233"/>
      <c r="H280" s="237">
        <v>124.3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133</v>
      </c>
      <c r="AU280" s="243" t="s">
        <v>89</v>
      </c>
      <c r="AV280" s="13" t="s">
        <v>89</v>
      </c>
      <c r="AW280" s="13" t="s">
        <v>35</v>
      </c>
      <c r="AX280" s="13" t="s">
        <v>79</v>
      </c>
      <c r="AY280" s="243" t="s">
        <v>124</v>
      </c>
    </row>
    <row r="281" s="14" customFormat="1">
      <c r="A281" s="14"/>
      <c r="B281" s="244"/>
      <c r="C281" s="245"/>
      <c r="D281" s="234" t="s">
        <v>133</v>
      </c>
      <c r="E281" s="246" t="s">
        <v>1</v>
      </c>
      <c r="F281" s="247" t="s">
        <v>134</v>
      </c>
      <c r="G281" s="245"/>
      <c r="H281" s="248">
        <v>124.3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133</v>
      </c>
      <c r="AU281" s="254" t="s">
        <v>89</v>
      </c>
      <c r="AV281" s="14" t="s">
        <v>135</v>
      </c>
      <c r="AW281" s="14" t="s">
        <v>35</v>
      </c>
      <c r="AX281" s="14" t="s">
        <v>87</v>
      </c>
      <c r="AY281" s="254" t="s">
        <v>124</v>
      </c>
    </row>
    <row r="282" s="2" customFormat="1" ht="37.8" customHeight="1">
      <c r="A282" s="37"/>
      <c r="B282" s="38"/>
      <c r="C282" s="218" t="s">
        <v>436</v>
      </c>
      <c r="D282" s="218" t="s">
        <v>127</v>
      </c>
      <c r="E282" s="219" t="s">
        <v>437</v>
      </c>
      <c r="F282" s="220" t="s">
        <v>438</v>
      </c>
      <c r="G282" s="221" t="s">
        <v>433</v>
      </c>
      <c r="H282" s="222">
        <v>120</v>
      </c>
      <c r="I282" s="223"/>
      <c r="J282" s="224">
        <f>ROUND(I282*H282,2)</f>
        <v>0</v>
      </c>
      <c r="K282" s="225"/>
      <c r="L282" s="43"/>
      <c r="M282" s="226" t="s">
        <v>1</v>
      </c>
      <c r="N282" s="227" t="s">
        <v>44</v>
      </c>
      <c r="O282" s="90"/>
      <c r="P282" s="228">
        <f>O282*H282</f>
        <v>0</v>
      </c>
      <c r="Q282" s="228">
        <v>0.00063000000000000003</v>
      </c>
      <c r="R282" s="228">
        <f>Q282*H282</f>
        <v>0.075600000000000001</v>
      </c>
      <c r="S282" s="228">
        <v>0</v>
      </c>
      <c r="T282" s="22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0" t="s">
        <v>285</v>
      </c>
      <c r="AT282" s="230" t="s">
        <v>127</v>
      </c>
      <c r="AU282" s="230" t="s">
        <v>89</v>
      </c>
      <c r="AY282" s="16" t="s">
        <v>124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6" t="s">
        <v>87</v>
      </c>
      <c r="BK282" s="231">
        <f>ROUND(I282*H282,2)</f>
        <v>0</v>
      </c>
      <c r="BL282" s="16" t="s">
        <v>285</v>
      </c>
      <c r="BM282" s="230" t="s">
        <v>439</v>
      </c>
    </row>
    <row r="283" s="13" customFormat="1">
      <c r="A283" s="13"/>
      <c r="B283" s="232"/>
      <c r="C283" s="233"/>
      <c r="D283" s="234" t="s">
        <v>133</v>
      </c>
      <c r="E283" s="235" t="s">
        <v>1</v>
      </c>
      <c r="F283" s="236" t="s">
        <v>440</v>
      </c>
      <c r="G283" s="233"/>
      <c r="H283" s="237">
        <v>120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133</v>
      </c>
      <c r="AU283" s="243" t="s">
        <v>89</v>
      </c>
      <c r="AV283" s="13" t="s">
        <v>89</v>
      </c>
      <c r="AW283" s="13" t="s">
        <v>35</v>
      </c>
      <c r="AX283" s="13" t="s">
        <v>79</v>
      </c>
      <c r="AY283" s="243" t="s">
        <v>124</v>
      </c>
    </row>
    <row r="284" s="14" customFormat="1">
      <c r="A284" s="14"/>
      <c r="B284" s="244"/>
      <c r="C284" s="245"/>
      <c r="D284" s="234" t="s">
        <v>133</v>
      </c>
      <c r="E284" s="246" t="s">
        <v>1</v>
      </c>
      <c r="F284" s="247" t="s">
        <v>134</v>
      </c>
      <c r="G284" s="245"/>
      <c r="H284" s="248">
        <v>120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133</v>
      </c>
      <c r="AU284" s="254" t="s">
        <v>89</v>
      </c>
      <c r="AV284" s="14" t="s">
        <v>135</v>
      </c>
      <c r="AW284" s="14" t="s">
        <v>35</v>
      </c>
      <c r="AX284" s="14" t="s">
        <v>87</v>
      </c>
      <c r="AY284" s="254" t="s">
        <v>124</v>
      </c>
    </row>
    <row r="285" s="2" customFormat="1" ht="33" customHeight="1">
      <c r="A285" s="37"/>
      <c r="B285" s="38"/>
      <c r="C285" s="218" t="s">
        <v>441</v>
      </c>
      <c r="D285" s="218" t="s">
        <v>127</v>
      </c>
      <c r="E285" s="219" t="s">
        <v>442</v>
      </c>
      <c r="F285" s="220" t="s">
        <v>443</v>
      </c>
      <c r="G285" s="221" t="s">
        <v>223</v>
      </c>
      <c r="H285" s="222">
        <v>54.899999999999999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44</v>
      </c>
      <c r="O285" s="90"/>
      <c r="P285" s="228">
        <f>O285*H285</f>
        <v>0</v>
      </c>
      <c r="Q285" s="228">
        <v>0.01087</v>
      </c>
      <c r="R285" s="228">
        <f>Q285*H285</f>
        <v>0.59676299999999993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135</v>
      </c>
      <c r="AT285" s="230" t="s">
        <v>127</v>
      </c>
      <c r="AU285" s="230" t="s">
        <v>89</v>
      </c>
      <c r="AY285" s="16" t="s">
        <v>124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87</v>
      </c>
      <c r="BK285" s="231">
        <f>ROUND(I285*H285,2)</f>
        <v>0</v>
      </c>
      <c r="BL285" s="16" t="s">
        <v>135</v>
      </c>
      <c r="BM285" s="230" t="s">
        <v>444</v>
      </c>
    </row>
    <row r="286" s="2" customFormat="1">
      <c r="A286" s="37"/>
      <c r="B286" s="38"/>
      <c r="C286" s="39"/>
      <c r="D286" s="234" t="s">
        <v>139</v>
      </c>
      <c r="E286" s="39"/>
      <c r="F286" s="255" t="s">
        <v>445</v>
      </c>
      <c r="G286" s="39"/>
      <c r="H286" s="39"/>
      <c r="I286" s="256"/>
      <c r="J286" s="39"/>
      <c r="K286" s="39"/>
      <c r="L286" s="43"/>
      <c r="M286" s="257"/>
      <c r="N286" s="258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139</v>
      </c>
      <c r="AU286" s="16" t="s">
        <v>89</v>
      </c>
    </row>
    <row r="287" s="13" customFormat="1">
      <c r="A287" s="13"/>
      <c r="B287" s="232"/>
      <c r="C287" s="233"/>
      <c r="D287" s="234" t="s">
        <v>133</v>
      </c>
      <c r="E287" s="235" t="s">
        <v>1</v>
      </c>
      <c r="F287" s="236" t="s">
        <v>446</v>
      </c>
      <c r="G287" s="233"/>
      <c r="H287" s="237">
        <v>54.899999999999999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133</v>
      </c>
      <c r="AU287" s="243" t="s">
        <v>89</v>
      </c>
      <c r="AV287" s="13" t="s">
        <v>89</v>
      </c>
      <c r="AW287" s="13" t="s">
        <v>35</v>
      </c>
      <c r="AX287" s="13" t="s">
        <v>79</v>
      </c>
      <c r="AY287" s="243" t="s">
        <v>124</v>
      </c>
    </row>
    <row r="288" s="14" customFormat="1">
      <c r="A288" s="14"/>
      <c r="B288" s="244"/>
      <c r="C288" s="245"/>
      <c r="D288" s="234" t="s">
        <v>133</v>
      </c>
      <c r="E288" s="246" t="s">
        <v>1</v>
      </c>
      <c r="F288" s="247" t="s">
        <v>134</v>
      </c>
      <c r="G288" s="245"/>
      <c r="H288" s="248">
        <v>54.899999999999999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133</v>
      </c>
      <c r="AU288" s="254" t="s">
        <v>89</v>
      </c>
      <c r="AV288" s="14" t="s">
        <v>135</v>
      </c>
      <c r="AW288" s="14" t="s">
        <v>35</v>
      </c>
      <c r="AX288" s="14" t="s">
        <v>87</v>
      </c>
      <c r="AY288" s="254" t="s">
        <v>124</v>
      </c>
    </row>
    <row r="289" s="2" customFormat="1" ht="33" customHeight="1">
      <c r="A289" s="37"/>
      <c r="B289" s="38"/>
      <c r="C289" s="218" t="s">
        <v>447</v>
      </c>
      <c r="D289" s="218" t="s">
        <v>127</v>
      </c>
      <c r="E289" s="219" t="s">
        <v>448</v>
      </c>
      <c r="F289" s="220" t="s">
        <v>449</v>
      </c>
      <c r="G289" s="221" t="s">
        <v>223</v>
      </c>
      <c r="H289" s="222">
        <v>756.33000000000004</v>
      </c>
      <c r="I289" s="223"/>
      <c r="J289" s="224">
        <f>ROUND(I289*H289,2)</f>
        <v>0</v>
      </c>
      <c r="K289" s="225"/>
      <c r="L289" s="43"/>
      <c r="M289" s="226" t="s">
        <v>1</v>
      </c>
      <c r="N289" s="227" t="s">
        <v>44</v>
      </c>
      <c r="O289" s="90"/>
      <c r="P289" s="228">
        <f>O289*H289</f>
        <v>0</v>
      </c>
      <c r="Q289" s="228">
        <v>0.00022000000000000001</v>
      </c>
      <c r="R289" s="228">
        <f>Q289*H289</f>
        <v>0.1663926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285</v>
      </c>
      <c r="AT289" s="230" t="s">
        <v>127</v>
      </c>
      <c r="AU289" s="230" t="s">
        <v>89</v>
      </c>
      <c r="AY289" s="16" t="s">
        <v>124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87</v>
      </c>
      <c r="BK289" s="231">
        <f>ROUND(I289*H289,2)</f>
        <v>0</v>
      </c>
      <c r="BL289" s="16" t="s">
        <v>285</v>
      </c>
      <c r="BM289" s="230" t="s">
        <v>450</v>
      </c>
    </row>
    <row r="290" s="13" customFormat="1">
      <c r="A290" s="13"/>
      <c r="B290" s="232"/>
      <c r="C290" s="233"/>
      <c r="D290" s="234" t="s">
        <v>133</v>
      </c>
      <c r="E290" s="235" t="s">
        <v>1</v>
      </c>
      <c r="F290" s="236" t="s">
        <v>287</v>
      </c>
      <c r="G290" s="233"/>
      <c r="H290" s="237">
        <v>696.29999999999995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133</v>
      </c>
      <c r="AU290" s="243" t="s">
        <v>89</v>
      </c>
      <c r="AV290" s="13" t="s">
        <v>89</v>
      </c>
      <c r="AW290" s="13" t="s">
        <v>35</v>
      </c>
      <c r="AX290" s="13" t="s">
        <v>79</v>
      </c>
      <c r="AY290" s="243" t="s">
        <v>124</v>
      </c>
    </row>
    <row r="291" s="13" customFormat="1">
      <c r="A291" s="13"/>
      <c r="B291" s="232"/>
      <c r="C291" s="233"/>
      <c r="D291" s="234" t="s">
        <v>133</v>
      </c>
      <c r="E291" s="235" t="s">
        <v>1</v>
      </c>
      <c r="F291" s="236" t="s">
        <v>288</v>
      </c>
      <c r="G291" s="233"/>
      <c r="H291" s="237">
        <v>3.4350000000000001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133</v>
      </c>
      <c r="AU291" s="243" t="s">
        <v>89</v>
      </c>
      <c r="AV291" s="13" t="s">
        <v>89</v>
      </c>
      <c r="AW291" s="13" t="s">
        <v>35</v>
      </c>
      <c r="AX291" s="13" t="s">
        <v>79</v>
      </c>
      <c r="AY291" s="243" t="s">
        <v>124</v>
      </c>
    </row>
    <row r="292" s="13" customFormat="1">
      <c r="A292" s="13"/>
      <c r="B292" s="232"/>
      <c r="C292" s="233"/>
      <c r="D292" s="234" t="s">
        <v>133</v>
      </c>
      <c r="E292" s="235" t="s">
        <v>1</v>
      </c>
      <c r="F292" s="236" t="s">
        <v>451</v>
      </c>
      <c r="G292" s="233"/>
      <c r="H292" s="237">
        <v>49.545000000000002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133</v>
      </c>
      <c r="AU292" s="243" t="s">
        <v>89</v>
      </c>
      <c r="AV292" s="13" t="s">
        <v>89</v>
      </c>
      <c r="AW292" s="13" t="s">
        <v>35</v>
      </c>
      <c r="AX292" s="13" t="s">
        <v>79</v>
      </c>
      <c r="AY292" s="243" t="s">
        <v>124</v>
      </c>
    </row>
    <row r="293" s="13" customFormat="1">
      <c r="A293" s="13"/>
      <c r="B293" s="232"/>
      <c r="C293" s="233"/>
      <c r="D293" s="234" t="s">
        <v>133</v>
      </c>
      <c r="E293" s="235" t="s">
        <v>1</v>
      </c>
      <c r="F293" s="236" t="s">
        <v>289</v>
      </c>
      <c r="G293" s="233"/>
      <c r="H293" s="237">
        <v>7.0499999999999998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133</v>
      </c>
      <c r="AU293" s="243" t="s">
        <v>89</v>
      </c>
      <c r="AV293" s="13" t="s">
        <v>89</v>
      </c>
      <c r="AW293" s="13" t="s">
        <v>35</v>
      </c>
      <c r="AX293" s="13" t="s">
        <v>79</v>
      </c>
      <c r="AY293" s="243" t="s">
        <v>124</v>
      </c>
    </row>
    <row r="294" s="14" customFormat="1">
      <c r="A294" s="14"/>
      <c r="B294" s="244"/>
      <c r="C294" s="245"/>
      <c r="D294" s="234" t="s">
        <v>133</v>
      </c>
      <c r="E294" s="246" t="s">
        <v>1</v>
      </c>
      <c r="F294" s="247" t="s">
        <v>134</v>
      </c>
      <c r="G294" s="245"/>
      <c r="H294" s="248">
        <v>756.33000000000004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133</v>
      </c>
      <c r="AU294" s="254" t="s">
        <v>89</v>
      </c>
      <c r="AV294" s="14" t="s">
        <v>135</v>
      </c>
      <c r="AW294" s="14" t="s">
        <v>35</v>
      </c>
      <c r="AX294" s="14" t="s">
        <v>87</v>
      </c>
      <c r="AY294" s="254" t="s">
        <v>124</v>
      </c>
    </row>
    <row r="295" s="2" customFormat="1" ht="37.8" customHeight="1">
      <c r="A295" s="37"/>
      <c r="B295" s="38"/>
      <c r="C295" s="262" t="s">
        <v>452</v>
      </c>
      <c r="D295" s="262" t="s">
        <v>226</v>
      </c>
      <c r="E295" s="263" t="s">
        <v>453</v>
      </c>
      <c r="F295" s="264" t="s">
        <v>454</v>
      </c>
      <c r="G295" s="265" t="s">
        <v>223</v>
      </c>
      <c r="H295" s="266">
        <v>838.63</v>
      </c>
      <c r="I295" s="267"/>
      <c r="J295" s="268">
        <f>ROUND(I295*H295,2)</f>
        <v>0</v>
      </c>
      <c r="K295" s="269"/>
      <c r="L295" s="270"/>
      <c r="M295" s="271" t="s">
        <v>1</v>
      </c>
      <c r="N295" s="272" t="s">
        <v>44</v>
      </c>
      <c r="O295" s="90"/>
      <c r="P295" s="228">
        <f>O295*H295</f>
        <v>0</v>
      </c>
      <c r="Q295" s="228">
        <v>0.0015299999999999999</v>
      </c>
      <c r="R295" s="228">
        <f>Q295*H295</f>
        <v>1.2831039</v>
      </c>
      <c r="S295" s="228">
        <v>0</v>
      </c>
      <c r="T295" s="22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371</v>
      </c>
      <c r="AT295" s="230" t="s">
        <v>226</v>
      </c>
      <c r="AU295" s="230" t="s">
        <v>89</v>
      </c>
      <c r="AY295" s="16" t="s">
        <v>124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87</v>
      </c>
      <c r="BK295" s="231">
        <f>ROUND(I295*H295,2)</f>
        <v>0</v>
      </c>
      <c r="BL295" s="16" t="s">
        <v>285</v>
      </c>
      <c r="BM295" s="230" t="s">
        <v>455</v>
      </c>
    </row>
    <row r="296" s="13" customFormat="1">
      <c r="A296" s="13"/>
      <c r="B296" s="232"/>
      <c r="C296" s="233"/>
      <c r="D296" s="234" t="s">
        <v>133</v>
      </c>
      <c r="E296" s="235" t="s">
        <v>1</v>
      </c>
      <c r="F296" s="236" t="s">
        <v>456</v>
      </c>
      <c r="G296" s="233"/>
      <c r="H296" s="237">
        <v>645.10000000000002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133</v>
      </c>
      <c r="AU296" s="243" t="s">
        <v>89</v>
      </c>
      <c r="AV296" s="13" t="s">
        <v>89</v>
      </c>
      <c r="AW296" s="13" t="s">
        <v>35</v>
      </c>
      <c r="AX296" s="13" t="s">
        <v>79</v>
      </c>
      <c r="AY296" s="243" t="s">
        <v>124</v>
      </c>
    </row>
    <row r="297" s="14" customFormat="1">
      <c r="A297" s="14"/>
      <c r="B297" s="244"/>
      <c r="C297" s="245"/>
      <c r="D297" s="234" t="s">
        <v>133</v>
      </c>
      <c r="E297" s="246" t="s">
        <v>1</v>
      </c>
      <c r="F297" s="247" t="s">
        <v>134</v>
      </c>
      <c r="G297" s="245"/>
      <c r="H297" s="248">
        <v>645.10000000000002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133</v>
      </c>
      <c r="AU297" s="254" t="s">
        <v>89</v>
      </c>
      <c r="AV297" s="14" t="s">
        <v>135</v>
      </c>
      <c r="AW297" s="14" t="s">
        <v>35</v>
      </c>
      <c r="AX297" s="14" t="s">
        <v>87</v>
      </c>
      <c r="AY297" s="254" t="s">
        <v>124</v>
      </c>
    </row>
    <row r="298" s="13" customFormat="1">
      <c r="A298" s="13"/>
      <c r="B298" s="232"/>
      <c r="C298" s="233"/>
      <c r="D298" s="234" t="s">
        <v>133</v>
      </c>
      <c r="E298" s="233"/>
      <c r="F298" s="236" t="s">
        <v>457</v>
      </c>
      <c r="G298" s="233"/>
      <c r="H298" s="237">
        <v>838.63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133</v>
      </c>
      <c r="AU298" s="243" t="s">
        <v>89</v>
      </c>
      <c r="AV298" s="13" t="s">
        <v>89</v>
      </c>
      <c r="AW298" s="13" t="s">
        <v>4</v>
      </c>
      <c r="AX298" s="13" t="s">
        <v>87</v>
      </c>
      <c r="AY298" s="243" t="s">
        <v>124</v>
      </c>
    </row>
    <row r="299" s="2" customFormat="1" ht="24.15" customHeight="1">
      <c r="A299" s="37"/>
      <c r="B299" s="38"/>
      <c r="C299" s="262" t="s">
        <v>458</v>
      </c>
      <c r="D299" s="262" t="s">
        <v>226</v>
      </c>
      <c r="E299" s="263" t="s">
        <v>459</v>
      </c>
      <c r="F299" s="264" t="s">
        <v>460</v>
      </c>
      <c r="G299" s="265" t="s">
        <v>223</v>
      </c>
      <c r="H299" s="266">
        <v>144.59899999999999</v>
      </c>
      <c r="I299" s="267"/>
      <c r="J299" s="268">
        <f>ROUND(I299*H299,2)</f>
        <v>0</v>
      </c>
      <c r="K299" s="269"/>
      <c r="L299" s="270"/>
      <c r="M299" s="271" t="s">
        <v>1</v>
      </c>
      <c r="N299" s="272" t="s">
        <v>44</v>
      </c>
      <c r="O299" s="90"/>
      <c r="P299" s="228">
        <f>O299*H299</f>
        <v>0</v>
      </c>
      <c r="Q299" s="228">
        <v>0.00149</v>
      </c>
      <c r="R299" s="228">
        <f>Q299*H299</f>
        <v>0.21545250999999999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371</v>
      </c>
      <c r="AT299" s="230" t="s">
        <v>226</v>
      </c>
      <c r="AU299" s="230" t="s">
        <v>89</v>
      </c>
      <c r="AY299" s="16" t="s">
        <v>124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87</v>
      </c>
      <c r="BK299" s="231">
        <f>ROUND(I299*H299,2)</f>
        <v>0</v>
      </c>
      <c r="BL299" s="16" t="s">
        <v>285</v>
      </c>
      <c r="BM299" s="230" t="s">
        <v>461</v>
      </c>
    </row>
    <row r="300" s="13" customFormat="1">
      <c r="A300" s="13"/>
      <c r="B300" s="232"/>
      <c r="C300" s="233"/>
      <c r="D300" s="234" t="s">
        <v>133</v>
      </c>
      <c r="E300" s="235" t="s">
        <v>1</v>
      </c>
      <c r="F300" s="236" t="s">
        <v>462</v>
      </c>
      <c r="G300" s="233"/>
      <c r="H300" s="237">
        <v>51.200000000000003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133</v>
      </c>
      <c r="AU300" s="243" t="s">
        <v>89</v>
      </c>
      <c r="AV300" s="13" t="s">
        <v>89</v>
      </c>
      <c r="AW300" s="13" t="s">
        <v>35</v>
      </c>
      <c r="AX300" s="13" t="s">
        <v>79</v>
      </c>
      <c r="AY300" s="243" t="s">
        <v>124</v>
      </c>
    </row>
    <row r="301" s="13" customFormat="1">
      <c r="A301" s="13"/>
      <c r="B301" s="232"/>
      <c r="C301" s="233"/>
      <c r="D301" s="234" t="s">
        <v>133</v>
      </c>
      <c r="E301" s="235" t="s">
        <v>1</v>
      </c>
      <c r="F301" s="236" t="s">
        <v>288</v>
      </c>
      <c r="G301" s="233"/>
      <c r="H301" s="237">
        <v>3.4350000000000001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133</v>
      </c>
      <c r="AU301" s="243" t="s">
        <v>89</v>
      </c>
      <c r="AV301" s="13" t="s">
        <v>89</v>
      </c>
      <c r="AW301" s="13" t="s">
        <v>35</v>
      </c>
      <c r="AX301" s="13" t="s">
        <v>79</v>
      </c>
      <c r="AY301" s="243" t="s">
        <v>124</v>
      </c>
    </row>
    <row r="302" s="13" customFormat="1">
      <c r="A302" s="13"/>
      <c r="B302" s="232"/>
      <c r="C302" s="233"/>
      <c r="D302" s="234" t="s">
        <v>133</v>
      </c>
      <c r="E302" s="235" t="s">
        <v>1</v>
      </c>
      <c r="F302" s="236" t="s">
        <v>451</v>
      </c>
      <c r="G302" s="233"/>
      <c r="H302" s="237">
        <v>49.545000000000002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133</v>
      </c>
      <c r="AU302" s="243" t="s">
        <v>89</v>
      </c>
      <c r="AV302" s="13" t="s">
        <v>89</v>
      </c>
      <c r="AW302" s="13" t="s">
        <v>35</v>
      </c>
      <c r="AX302" s="13" t="s">
        <v>79</v>
      </c>
      <c r="AY302" s="243" t="s">
        <v>124</v>
      </c>
    </row>
    <row r="303" s="13" customFormat="1">
      <c r="A303" s="13"/>
      <c r="B303" s="232"/>
      <c r="C303" s="233"/>
      <c r="D303" s="234" t="s">
        <v>133</v>
      </c>
      <c r="E303" s="235" t="s">
        <v>1</v>
      </c>
      <c r="F303" s="236" t="s">
        <v>289</v>
      </c>
      <c r="G303" s="233"/>
      <c r="H303" s="237">
        <v>7.0499999999999998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133</v>
      </c>
      <c r="AU303" s="243" t="s">
        <v>89</v>
      </c>
      <c r="AV303" s="13" t="s">
        <v>89</v>
      </c>
      <c r="AW303" s="13" t="s">
        <v>35</v>
      </c>
      <c r="AX303" s="13" t="s">
        <v>79</v>
      </c>
      <c r="AY303" s="243" t="s">
        <v>124</v>
      </c>
    </row>
    <row r="304" s="14" customFormat="1">
      <c r="A304" s="14"/>
      <c r="B304" s="244"/>
      <c r="C304" s="245"/>
      <c r="D304" s="234" t="s">
        <v>133</v>
      </c>
      <c r="E304" s="246" t="s">
        <v>1</v>
      </c>
      <c r="F304" s="247" t="s">
        <v>134</v>
      </c>
      <c r="G304" s="245"/>
      <c r="H304" s="248">
        <v>111.23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133</v>
      </c>
      <c r="AU304" s="254" t="s">
        <v>89</v>
      </c>
      <c r="AV304" s="14" t="s">
        <v>135</v>
      </c>
      <c r="AW304" s="14" t="s">
        <v>35</v>
      </c>
      <c r="AX304" s="14" t="s">
        <v>87</v>
      </c>
      <c r="AY304" s="254" t="s">
        <v>124</v>
      </c>
    </row>
    <row r="305" s="13" customFormat="1">
      <c r="A305" s="13"/>
      <c r="B305" s="232"/>
      <c r="C305" s="233"/>
      <c r="D305" s="234" t="s">
        <v>133</v>
      </c>
      <c r="E305" s="233"/>
      <c r="F305" s="236" t="s">
        <v>463</v>
      </c>
      <c r="G305" s="233"/>
      <c r="H305" s="237">
        <v>144.59899999999999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133</v>
      </c>
      <c r="AU305" s="243" t="s">
        <v>89</v>
      </c>
      <c r="AV305" s="13" t="s">
        <v>89</v>
      </c>
      <c r="AW305" s="13" t="s">
        <v>4</v>
      </c>
      <c r="AX305" s="13" t="s">
        <v>87</v>
      </c>
      <c r="AY305" s="243" t="s">
        <v>124</v>
      </c>
    </row>
    <row r="306" s="2" customFormat="1" ht="24.15" customHeight="1">
      <c r="A306" s="37"/>
      <c r="B306" s="38"/>
      <c r="C306" s="218" t="s">
        <v>464</v>
      </c>
      <c r="D306" s="218" t="s">
        <v>127</v>
      </c>
      <c r="E306" s="219" t="s">
        <v>465</v>
      </c>
      <c r="F306" s="220" t="s">
        <v>466</v>
      </c>
      <c r="G306" s="221" t="s">
        <v>223</v>
      </c>
      <c r="H306" s="222">
        <v>756.33000000000004</v>
      </c>
      <c r="I306" s="223"/>
      <c r="J306" s="224">
        <f>ROUND(I306*H306,2)</f>
        <v>0</v>
      </c>
      <c r="K306" s="225"/>
      <c r="L306" s="43"/>
      <c r="M306" s="226" t="s">
        <v>1</v>
      </c>
      <c r="N306" s="227" t="s">
        <v>44</v>
      </c>
      <c r="O306" s="90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0" t="s">
        <v>285</v>
      </c>
      <c r="AT306" s="230" t="s">
        <v>127</v>
      </c>
      <c r="AU306" s="230" t="s">
        <v>89</v>
      </c>
      <c r="AY306" s="16" t="s">
        <v>124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6" t="s">
        <v>87</v>
      </c>
      <c r="BK306" s="231">
        <f>ROUND(I306*H306,2)</f>
        <v>0</v>
      </c>
      <c r="BL306" s="16" t="s">
        <v>285</v>
      </c>
      <c r="BM306" s="230" t="s">
        <v>467</v>
      </c>
    </row>
    <row r="307" s="13" customFormat="1">
      <c r="A307" s="13"/>
      <c r="B307" s="232"/>
      <c r="C307" s="233"/>
      <c r="D307" s="234" t="s">
        <v>133</v>
      </c>
      <c r="E307" s="235" t="s">
        <v>1</v>
      </c>
      <c r="F307" s="236" t="s">
        <v>287</v>
      </c>
      <c r="G307" s="233"/>
      <c r="H307" s="237">
        <v>696.29999999999995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133</v>
      </c>
      <c r="AU307" s="243" t="s">
        <v>89</v>
      </c>
      <c r="AV307" s="13" t="s">
        <v>89</v>
      </c>
      <c r="AW307" s="13" t="s">
        <v>35</v>
      </c>
      <c r="AX307" s="13" t="s">
        <v>79</v>
      </c>
      <c r="AY307" s="243" t="s">
        <v>124</v>
      </c>
    </row>
    <row r="308" s="13" customFormat="1">
      <c r="A308" s="13"/>
      <c r="B308" s="232"/>
      <c r="C308" s="233"/>
      <c r="D308" s="234" t="s">
        <v>133</v>
      </c>
      <c r="E308" s="235" t="s">
        <v>1</v>
      </c>
      <c r="F308" s="236" t="s">
        <v>288</v>
      </c>
      <c r="G308" s="233"/>
      <c r="H308" s="237">
        <v>3.4350000000000001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133</v>
      </c>
      <c r="AU308" s="243" t="s">
        <v>89</v>
      </c>
      <c r="AV308" s="13" t="s">
        <v>89</v>
      </c>
      <c r="AW308" s="13" t="s">
        <v>35</v>
      </c>
      <c r="AX308" s="13" t="s">
        <v>79</v>
      </c>
      <c r="AY308" s="243" t="s">
        <v>124</v>
      </c>
    </row>
    <row r="309" s="13" customFormat="1">
      <c r="A309" s="13"/>
      <c r="B309" s="232"/>
      <c r="C309" s="233"/>
      <c r="D309" s="234" t="s">
        <v>133</v>
      </c>
      <c r="E309" s="235" t="s">
        <v>1</v>
      </c>
      <c r="F309" s="236" t="s">
        <v>451</v>
      </c>
      <c r="G309" s="233"/>
      <c r="H309" s="237">
        <v>49.545000000000002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133</v>
      </c>
      <c r="AU309" s="243" t="s">
        <v>89</v>
      </c>
      <c r="AV309" s="13" t="s">
        <v>89</v>
      </c>
      <c r="AW309" s="13" t="s">
        <v>35</v>
      </c>
      <c r="AX309" s="13" t="s">
        <v>79</v>
      </c>
      <c r="AY309" s="243" t="s">
        <v>124</v>
      </c>
    </row>
    <row r="310" s="13" customFormat="1">
      <c r="A310" s="13"/>
      <c r="B310" s="232"/>
      <c r="C310" s="233"/>
      <c r="D310" s="234" t="s">
        <v>133</v>
      </c>
      <c r="E310" s="235" t="s">
        <v>1</v>
      </c>
      <c r="F310" s="236" t="s">
        <v>289</v>
      </c>
      <c r="G310" s="233"/>
      <c r="H310" s="237">
        <v>7.0499999999999998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133</v>
      </c>
      <c r="AU310" s="243" t="s">
        <v>89</v>
      </c>
      <c r="AV310" s="13" t="s">
        <v>89</v>
      </c>
      <c r="AW310" s="13" t="s">
        <v>35</v>
      </c>
      <c r="AX310" s="13" t="s">
        <v>79</v>
      </c>
      <c r="AY310" s="243" t="s">
        <v>124</v>
      </c>
    </row>
    <row r="311" s="14" customFormat="1">
      <c r="A311" s="14"/>
      <c r="B311" s="244"/>
      <c r="C311" s="245"/>
      <c r="D311" s="234" t="s">
        <v>133</v>
      </c>
      <c r="E311" s="246" t="s">
        <v>1</v>
      </c>
      <c r="F311" s="247" t="s">
        <v>134</v>
      </c>
      <c r="G311" s="245"/>
      <c r="H311" s="248">
        <v>756.33000000000004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133</v>
      </c>
      <c r="AU311" s="254" t="s">
        <v>89</v>
      </c>
      <c r="AV311" s="14" t="s">
        <v>135</v>
      </c>
      <c r="AW311" s="14" t="s">
        <v>35</v>
      </c>
      <c r="AX311" s="14" t="s">
        <v>87</v>
      </c>
      <c r="AY311" s="254" t="s">
        <v>124</v>
      </c>
    </row>
    <row r="312" s="2" customFormat="1" ht="16.5" customHeight="1">
      <c r="A312" s="37"/>
      <c r="B312" s="38"/>
      <c r="C312" s="262" t="s">
        <v>468</v>
      </c>
      <c r="D312" s="262" t="s">
        <v>226</v>
      </c>
      <c r="E312" s="263" t="s">
        <v>469</v>
      </c>
      <c r="F312" s="264" t="s">
        <v>470</v>
      </c>
      <c r="G312" s="265" t="s">
        <v>223</v>
      </c>
      <c r="H312" s="266">
        <v>983.22900000000004</v>
      </c>
      <c r="I312" s="267"/>
      <c r="J312" s="268">
        <f>ROUND(I312*H312,2)</f>
        <v>0</v>
      </c>
      <c r="K312" s="269"/>
      <c r="L312" s="270"/>
      <c r="M312" s="271" t="s">
        <v>1</v>
      </c>
      <c r="N312" s="272" t="s">
        <v>44</v>
      </c>
      <c r="O312" s="90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0" t="s">
        <v>371</v>
      </c>
      <c r="AT312" s="230" t="s">
        <v>226</v>
      </c>
      <c r="AU312" s="230" t="s">
        <v>89</v>
      </c>
      <c r="AY312" s="16" t="s">
        <v>124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6" t="s">
        <v>87</v>
      </c>
      <c r="BK312" s="231">
        <f>ROUND(I312*H312,2)</f>
        <v>0</v>
      </c>
      <c r="BL312" s="16" t="s">
        <v>285</v>
      </c>
      <c r="BM312" s="230" t="s">
        <v>471</v>
      </c>
    </row>
    <row r="313" s="13" customFormat="1">
      <c r="A313" s="13"/>
      <c r="B313" s="232"/>
      <c r="C313" s="233"/>
      <c r="D313" s="234" t="s">
        <v>133</v>
      </c>
      <c r="E313" s="235" t="s">
        <v>1</v>
      </c>
      <c r="F313" s="236" t="s">
        <v>472</v>
      </c>
      <c r="G313" s="233"/>
      <c r="H313" s="237">
        <v>756.33000000000004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133</v>
      </c>
      <c r="AU313" s="243" t="s">
        <v>89</v>
      </c>
      <c r="AV313" s="13" t="s">
        <v>89</v>
      </c>
      <c r="AW313" s="13" t="s">
        <v>35</v>
      </c>
      <c r="AX313" s="13" t="s">
        <v>79</v>
      </c>
      <c r="AY313" s="243" t="s">
        <v>124</v>
      </c>
    </row>
    <row r="314" s="14" customFormat="1">
      <c r="A314" s="14"/>
      <c r="B314" s="244"/>
      <c r="C314" s="245"/>
      <c r="D314" s="234" t="s">
        <v>133</v>
      </c>
      <c r="E314" s="246" t="s">
        <v>1</v>
      </c>
      <c r="F314" s="247" t="s">
        <v>134</v>
      </c>
      <c r="G314" s="245"/>
      <c r="H314" s="248">
        <v>756.33000000000004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133</v>
      </c>
      <c r="AU314" s="254" t="s">
        <v>89</v>
      </c>
      <c r="AV314" s="14" t="s">
        <v>135</v>
      </c>
      <c r="AW314" s="14" t="s">
        <v>35</v>
      </c>
      <c r="AX314" s="14" t="s">
        <v>87</v>
      </c>
      <c r="AY314" s="254" t="s">
        <v>124</v>
      </c>
    </row>
    <row r="315" s="13" customFormat="1">
      <c r="A315" s="13"/>
      <c r="B315" s="232"/>
      <c r="C315" s="233"/>
      <c r="D315" s="234" t="s">
        <v>133</v>
      </c>
      <c r="E315" s="233"/>
      <c r="F315" s="236" t="s">
        <v>473</v>
      </c>
      <c r="G315" s="233"/>
      <c r="H315" s="237">
        <v>983.22900000000004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133</v>
      </c>
      <c r="AU315" s="243" t="s">
        <v>89</v>
      </c>
      <c r="AV315" s="13" t="s">
        <v>89</v>
      </c>
      <c r="AW315" s="13" t="s">
        <v>4</v>
      </c>
      <c r="AX315" s="13" t="s">
        <v>87</v>
      </c>
      <c r="AY315" s="243" t="s">
        <v>124</v>
      </c>
    </row>
    <row r="316" s="2" customFormat="1" ht="24.15" customHeight="1">
      <c r="A316" s="37"/>
      <c r="B316" s="38"/>
      <c r="C316" s="218" t="s">
        <v>474</v>
      </c>
      <c r="D316" s="218" t="s">
        <v>127</v>
      </c>
      <c r="E316" s="219" t="s">
        <v>475</v>
      </c>
      <c r="F316" s="220" t="s">
        <v>476</v>
      </c>
      <c r="G316" s="221" t="s">
        <v>477</v>
      </c>
      <c r="H316" s="273"/>
      <c r="I316" s="223"/>
      <c r="J316" s="224">
        <f>ROUND(I316*H316,2)</f>
        <v>0</v>
      </c>
      <c r="K316" s="225"/>
      <c r="L316" s="43"/>
      <c r="M316" s="226" t="s">
        <v>1</v>
      </c>
      <c r="N316" s="227" t="s">
        <v>44</v>
      </c>
      <c r="O316" s="90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0" t="s">
        <v>285</v>
      </c>
      <c r="AT316" s="230" t="s">
        <v>127</v>
      </c>
      <c r="AU316" s="230" t="s">
        <v>89</v>
      </c>
      <c r="AY316" s="16" t="s">
        <v>124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6" t="s">
        <v>87</v>
      </c>
      <c r="BK316" s="231">
        <f>ROUND(I316*H316,2)</f>
        <v>0</v>
      </c>
      <c r="BL316" s="16" t="s">
        <v>285</v>
      </c>
      <c r="BM316" s="230" t="s">
        <v>478</v>
      </c>
    </row>
    <row r="317" s="12" customFormat="1" ht="22.8" customHeight="1">
      <c r="A317" s="12"/>
      <c r="B317" s="202"/>
      <c r="C317" s="203"/>
      <c r="D317" s="204" t="s">
        <v>78</v>
      </c>
      <c r="E317" s="216" t="s">
        <v>479</v>
      </c>
      <c r="F317" s="216" t="s">
        <v>480</v>
      </c>
      <c r="G317" s="203"/>
      <c r="H317" s="203"/>
      <c r="I317" s="206"/>
      <c r="J317" s="217">
        <f>BK317</f>
        <v>0</v>
      </c>
      <c r="K317" s="203"/>
      <c r="L317" s="208"/>
      <c r="M317" s="209"/>
      <c r="N317" s="210"/>
      <c r="O317" s="210"/>
      <c r="P317" s="211">
        <f>SUM(P318:P364)</f>
        <v>0</v>
      </c>
      <c r="Q317" s="210"/>
      <c r="R317" s="211">
        <f>SUM(R318:R364)</f>
        <v>4.1374822</v>
      </c>
      <c r="S317" s="210"/>
      <c r="T317" s="212">
        <f>SUM(T318:T364)</f>
        <v>0.95174999999999987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3" t="s">
        <v>89</v>
      </c>
      <c r="AT317" s="214" t="s">
        <v>78</v>
      </c>
      <c r="AU317" s="214" t="s">
        <v>87</v>
      </c>
      <c r="AY317" s="213" t="s">
        <v>124</v>
      </c>
      <c r="BK317" s="215">
        <f>SUM(BK318:BK364)</f>
        <v>0</v>
      </c>
    </row>
    <row r="318" s="2" customFormat="1" ht="16.5" customHeight="1">
      <c r="A318" s="37"/>
      <c r="B318" s="38"/>
      <c r="C318" s="218" t="s">
        <v>481</v>
      </c>
      <c r="D318" s="218" t="s">
        <v>127</v>
      </c>
      <c r="E318" s="219" t="s">
        <v>482</v>
      </c>
      <c r="F318" s="220" t="s">
        <v>483</v>
      </c>
      <c r="G318" s="221" t="s">
        <v>237</v>
      </c>
      <c r="H318" s="222">
        <v>0.376</v>
      </c>
      <c r="I318" s="223"/>
      <c r="J318" s="224">
        <f>ROUND(I318*H318,2)</f>
        <v>0</v>
      </c>
      <c r="K318" s="225"/>
      <c r="L318" s="43"/>
      <c r="M318" s="226" t="s">
        <v>1</v>
      </c>
      <c r="N318" s="227" t="s">
        <v>44</v>
      </c>
      <c r="O318" s="90"/>
      <c r="P318" s="228">
        <f>O318*H318</f>
        <v>0</v>
      </c>
      <c r="Q318" s="228">
        <v>0.010500000000000001</v>
      </c>
      <c r="R318" s="228">
        <f>Q318*H318</f>
        <v>0.0039480000000000001</v>
      </c>
      <c r="S318" s="228">
        <v>0</v>
      </c>
      <c r="T318" s="22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0" t="s">
        <v>285</v>
      </c>
      <c r="AT318" s="230" t="s">
        <v>127</v>
      </c>
      <c r="AU318" s="230" t="s">
        <v>89</v>
      </c>
      <c r="AY318" s="16" t="s">
        <v>124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6" t="s">
        <v>87</v>
      </c>
      <c r="BK318" s="231">
        <f>ROUND(I318*H318,2)</f>
        <v>0</v>
      </c>
      <c r="BL318" s="16" t="s">
        <v>285</v>
      </c>
      <c r="BM318" s="230" t="s">
        <v>484</v>
      </c>
    </row>
    <row r="319" s="13" customFormat="1">
      <c r="A319" s="13"/>
      <c r="B319" s="232"/>
      <c r="C319" s="233"/>
      <c r="D319" s="234" t="s">
        <v>133</v>
      </c>
      <c r="E319" s="235" t="s">
        <v>1</v>
      </c>
      <c r="F319" s="236" t="s">
        <v>485</v>
      </c>
      <c r="G319" s="233"/>
      <c r="H319" s="237">
        <v>0.376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133</v>
      </c>
      <c r="AU319" s="243" t="s">
        <v>89</v>
      </c>
      <c r="AV319" s="13" t="s">
        <v>89</v>
      </c>
      <c r="AW319" s="13" t="s">
        <v>35</v>
      </c>
      <c r="AX319" s="13" t="s">
        <v>79</v>
      </c>
      <c r="AY319" s="243" t="s">
        <v>124</v>
      </c>
    </row>
    <row r="320" s="14" customFormat="1">
      <c r="A320" s="14"/>
      <c r="B320" s="244"/>
      <c r="C320" s="245"/>
      <c r="D320" s="234" t="s">
        <v>133</v>
      </c>
      <c r="E320" s="246" t="s">
        <v>1</v>
      </c>
      <c r="F320" s="247" t="s">
        <v>134</v>
      </c>
      <c r="G320" s="245"/>
      <c r="H320" s="248">
        <v>0.376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133</v>
      </c>
      <c r="AU320" s="254" t="s">
        <v>89</v>
      </c>
      <c r="AV320" s="14" t="s">
        <v>135</v>
      </c>
      <c r="AW320" s="14" t="s">
        <v>35</v>
      </c>
      <c r="AX320" s="14" t="s">
        <v>87</v>
      </c>
      <c r="AY320" s="254" t="s">
        <v>124</v>
      </c>
    </row>
    <row r="321" s="2" customFormat="1" ht="24.15" customHeight="1">
      <c r="A321" s="37"/>
      <c r="B321" s="38"/>
      <c r="C321" s="218" t="s">
        <v>486</v>
      </c>
      <c r="D321" s="218" t="s">
        <v>127</v>
      </c>
      <c r="E321" s="219" t="s">
        <v>487</v>
      </c>
      <c r="F321" s="220" t="s">
        <v>488</v>
      </c>
      <c r="G321" s="221" t="s">
        <v>237</v>
      </c>
      <c r="H321" s="222">
        <v>1.1599999999999999</v>
      </c>
      <c r="I321" s="223"/>
      <c r="J321" s="224">
        <f>ROUND(I321*H321,2)</f>
        <v>0</v>
      </c>
      <c r="K321" s="225"/>
      <c r="L321" s="43"/>
      <c r="M321" s="226" t="s">
        <v>1</v>
      </c>
      <c r="N321" s="227" t="s">
        <v>44</v>
      </c>
      <c r="O321" s="90"/>
      <c r="P321" s="228">
        <f>O321*H321</f>
        <v>0</v>
      </c>
      <c r="Q321" s="228">
        <v>0.010500000000000001</v>
      </c>
      <c r="R321" s="228">
        <f>Q321*H321</f>
        <v>0.01218</v>
      </c>
      <c r="S321" s="228">
        <v>0</v>
      </c>
      <c r="T321" s="22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285</v>
      </c>
      <c r="AT321" s="230" t="s">
        <v>127</v>
      </c>
      <c r="AU321" s="230" t="s">
        <v>89</v>
      </c>
      <c r="AY321" s="16" t="s">
        <v>124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87</v>
      </c>
      <c r="BK321" s="231">
        <f>ROUND(I321*H321,2)</f>
        <v>0</v>
      </c>
      <c r="BL321" s="16" t="s">
        <v>285</v>
      </c>
      <c r="BM321" s="230" t="s">
        <v>489</v>
      </c>
    </row>
    <row r="322" s="13" customFormat="1">
      <c r="A322" s="13"/>
      <c r="B322" s="232"/>
      <c r="C322" s="233"/>
      <c r="D322" s="234" t="s">
        <v>133</v>
      </c>
      <c r="E322" s="235" t="s">
        <v>1</v>
      </c>
      <c r="F322" s="236" t="s">
        <v>490</v>
      </c>
      <c r="G322" s="233"/>
      <c r="H322" s="237">
        <v>1.1000000000000001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133</v>
      </c>
      <c r="AU322" s="243" t="s">
        <v>89</v>
      </c>
      <c r="AV322" s="13" t="s">
        <v>89</v>
      </c>
      <c r="AW322" s="13" t="s">
        <v>35</v>
      </c>
      <c r="AX322" s="13" t="s">
        <v>79</v>
      </c>
      <c r="AY322" s="243" t="s">
        <v>124</v>
      </c>
    </row>
    <row r="323" s="13" customFormat="1">
      <c r="A323" s="13"/>
      <c r="B323" s="232"/>
      <c r="C323" s="233"/>
      <c r="D323" s="234" t="s">
        <v>133</v>
      </c>
      <c r="E323" s="235" t="s">
        <v>1</v>
      </c>
      <c r="F323" s="236" t="s">
        <v>491</v>
      </c>
      <c r="G323" s="233"/>
      <c r="H323" s="237">
        <v>0.059999999999999998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133</v>
      </c>
      <c r="AU323" s="243" t="s">
        <v>89</v>
      </c>
      <c r="AV323" s="13" t="s">
        <v>89</v>
      </c>
      <c r="AW323" s="13" t="s">
        <v>35</v>
      </c>
      <c r="AX323" s="13" t="s">
        <v>79</v>
      </c>
      <c r="AY323" s="243" t="s">
        <v>124</v>
      </c>
    </row>
    <row r="324" s="14" customFormat="1">
      <c r="A324" s="14"/>
      <c r="B324" s="244"/>
      <c r="C324" s="245"/>
      <c r="D324" s="234" t="s">
        <v>133</v>
      </c>
      <c r="E324" s="246" t="s">
        <v>1</v>
      </c>
      <c r="F324" s="247" t="s">
        <v>134</v>
      </c>
      <c r="G324" s="245"/>
      <c r="H324" s="248">
        <v>1.1599999999999999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133</v>
      </c>
      <c r="AU324" s="254" t="s">
        <v>89</v>
      </c>
      <c r="AV324" s="14" t="s">
        <v>135</v>
      </c>
      <c r="AW324" s="14" t="s">
        <v>35</v>
      </c>
      <c r="AX324" s="14" t="s">
        <v>87</v>
      </c>
      <c r="AY324" s="254" t="s">
        <v>124</v>
      </c>
    </row>
    <row r="325" s="2" customFormat="1" ht="37.8" customHeight="1">
      <c r="A325" s="37"/>
      <c r="B325" s="38"/>
      <c r="C325" s="218" t="s">
        <v>492</v>
      </c>
      <c r="D325" s="218" t="s">
        <v>127</v>
      </c>
      <c r="E325" s="219" t="s">
        <v>493</v>
      </c>
      <c r="F325" s="220" t="s">
        <v>494</v>
      </c>
      <c r="G325" s="221" t="s">
        <v>223</v>
      </c>
      <c r="H325" s="222">
        <v>9</v>
      </c>
      <c r="I325" s="223"/>
      <c r="J325" s="224">
        <f>ROUND(I325*H325,2)</f>
        <v>0</v>
      </c>
      <c r="K325" s="225"/>
      <c r="L325" s="43"/>
      <c r="M325" s="226" t="s">
        <v>1</v>
      </c>
      <c r="N325" s="227" t="s">
        <v>44</v>
      </c>
      <c r="O325" s="90"/>
      <c r="P325" s="228">
        <f>O325*H325</f>
        <v>0</v>
      </c>
      <c r="Q325" s="228">
        <v>0</v>
      </c>
      <c r="R325" s="228">
        <f>Q325*H325</f>
        <v>0</v>
      </c>
      <c r="S325" s="228">
        <v>0.037499999999999999</v>
      </c>
      <c r="T325" s="229">
        <f>S325*H325</f>
        <v>0.33749999999999997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0" t="s">
        <v>285</v>
      </c>
      <c r="AT325" s="230" t="s">
        <v>127</v>
      </c>
      <c r="AU325" s="230" t="s">
        <v>89</v>
      </c>
      <c r="AY325" s="16" t="s">
        <v>124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6" t="s">
        <v>87</v>
      </c>
      <c r="BK325" s="231">
        <f>ROUND(I325*H325,2)</f>
        <v>0</v>
      </c>
      <c r="BL325" s="16" t="s">
        <v>285</v>
      </c>
      <c r="BM325" s="230" t="s">
        <v>495</v>
      </c>
    </row>
    <row r="326" s="13" customFormat="1">
      <c r="A326" s="13"/>
      <c r="B326" s="232"/>
      <c r="C326" s="233"/>
      <c r="D326" s="234" t="s">
        <v>133</v>
      </c>
      <c r="E326" s="235" t="s">
        <v>1</v>
      </c>
      <c r="F326" s="236" t="s">
        <v>496</v>
      </c>
      <c r="G326" s="233"/>
      <c r="H326" s="237">
        <v>9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133</v>
      </c>
      <c r="AU326" s="243" t="s">
        <v>89</v>
      </c>
      <c r="AV326" s="13" t="s">
        <v>89</v>
      </c>
      <c r="AW326" s="13" t="s">
        <v>35</v>
      </c>
      <c r="AX326" s="13" t="s">
        <v>79</v>
      </c>
      <c r="AY326" s="243" t="s">
        <v>124</v>
      </c>
    </row>
    <row r="327" s="14" customFormat="1">
      <c r="A327" s="14"/>
      <c r="B327" s="244"/>
      <c r="C327" s="245"/>
      <c r="D327" s="234" t="s">
        <v>133</v>
      </c>
      <c r="E327" s="246" t="s">
        <v>1</v>
      </c>
      <c r="F327" s="247" t="s">
        <v>134</v>
      </c>
      <c r="G327" s="245"/>
      <c r="H327" s="248">
        <v>9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133</v>
      </c>
      <c r="AU327" s="254" t="s">
        <v>89</v>
      </c>
      <c r="AV327" s="14" t="s">
        <v>135</v>
      </c>
      <c r="AW327" s="14" t="s">
        <v>35</v>
      </c>
      <c r="AX327" s="14" t="s">
        <v>87</v>
      </c>
      <c r="AY327" s="254" t="s">
        <v>124</v>
      </c>
    </row>
    <row r="328" s="2" customFormat="1" ht="33" customHeight="1">
      <c r="A328" s="37"/>
      <c r="B328" s="38"/>
      <c r="C328" s="218" t="s">
        <v>497</v>
      </c>
      <c r="D328" s="218" t="s">
        <v>127</v>
      </c>
      <c r="E328" s="219" t="s">
        <v>498</v>
      </c>
      <c r="F328" s="220" t="s">
        <v>499</v>
      </c>
      <c r="G328" s="221" t="s">
        <v>223</v>
      </c>
      <c r="H328" s="222">
        <v>94.5</v>
      </c>
      <c r="I328" s="223"/>
      <c r="J328" s="224">
        <f>ROUND(I328*H328,2)</f>
        <v>0</v>
      </c>
      <c r="K328" s="225"/>
      <c r="L328" s="43"/>
      <c r="M328" s="226" t="s">
        <v>1</v>
      </c>
      <c r="N328" s="227" t="s">
        <v>44</v>
      </c>
      <c r="O328" s="90"/>
      <c r="P328" s="228">
        <f>O328*H328</f>
        <v>0</v>
      </c>
      <c r="Q328" s="228">
        <v>0</v>
      </c>
      <c r="R328" s="228">
        <f>Q328*H328</f>
        <v>0</v>
      </c>
      <c r="S328" s="228">
        <v>0.0064999999999999997</v>
      </c>
      <c r="T328" s="229">
        <f>S328*H328</f>
        <v>0.61424999999999996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0" t="s">
        <v>285</v>
      </c>
      <c r="AT328" s="230" t="s">
        <v>127</v>
      </c>
      <c r="AU328" s="230" t="s">
        <v>89</v>
      </c>
      <c r="AY328" s="16" t="s">
        <v>124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6" t="s">
        <v>87</v>
      </c>
      <c r="BK328" s="231">
        <f>ROUND(I328*H328,2)</f>
        <v>0</v>
      </c>
      <c r="BL328" s="16" t="s">
        <v>285</v>
      </c>
      <c r="BM328" s="230" t="s">
        <v>500</v>
      </c>
    </row>
    <row r="329" s="13" customFormat="1">
      <c r="A329" s="13"/>
      <c r="B329" s="232"/>
      <c r="C329" s="233"/>
      <c r="D329" s="234" t="s">
        <v>133</v>
      </c>
      <c r="E329" s="235" t="s">
        <v>1</v>
      </c>
      <c r="F329" s="236" t="s">
        <v>501</v>
      </c>
      <c r="G329" s="233"/>
      <c r="H329" s="237">
        <v>94.5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133</v>
      </c>
      <c r="AU329" s="243" t="s">
        <v>89</v>
      </c>
      <c r="AV329" s="13" t="s">
        <v>89</v>
      </c>
      <c r="AW329" s="13" t="s">
        <v>35</v>
      </c>
      <c r="AX329" s="13" t="s">
        <v>79</v>
      </c>
      <c r="AY329" s="243" t="s">
        <v>124</v>
      </c>
    </row>
    <row r="330" s="14" customFormat="1">
      <c r="A330" s="14"/>
      <c r="B330" s="244"/>
      <c r="C330" s="245"/>
      <c r="D330" s="234" t="s">
        <v>133</v>
      </c>
      <c r="E330" s="246" t="s">
        <v>1</v>
      </c>
      <c r="F330" s="247" t="s">
        <v>134</v>
      </c>
      <c r="G330" s="245"/>
      <c r="H330" s="248">
        <v>94.5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133</v>
      </c>
      <c r="AU330" s="254" t="s">
        <v>89</v>
      </c>
      <c r="AV330" s="14" t="s">
        <v>135</v>
      </c>
      <c r="AW330" s="14" t="s">
        <v>35</v>
      </c>
      <c r="AX330" s="14" t="s">
        <v>87</v>
      </c>
      <c r="AY330" s="254" t="s">
        <v>124</v>
      </c>
    </row>
    <row r="331" s="2" customFormat="1" ht="37.8" customHeight="1">
      <c r="A331" s="37"/>
      <c r="B331" s="38"/>
      <c r="C331" s="218" t="s">
        <v>502</v>
      </c>
      <c r="D331" s="218" t="s">
        <v>127</v>
      </c>
      <c r="E331" s="219" t="s">
        <v>503</v>
      </c>
      <c r="F331" s="220" t="s">
        <v>504</v>
      </c>
      <c r="G331" s="221" t="s">
        <v>223</v>
      </c>
      <c r="H331" s="222">
        <v>95.239999999999995</v>
      </c>
      <c r="I331" s="223"/>
      <c r="J331" s="224">
        <f>ROUND(I331*H331,2)</f>
        <v>0</v>
      </c>
      <c r="K331" s="225"/>
      <c r="L331" s="43"/>
      <c r="M331" s="226" t="s">
        <v>1</v>
      </c>
      <c r="N331" s="227" t="s">
        <v>44</v>
      </c>
      <c r="O331" s="90"/>
      <c r="P331" s="228">
        <f>O331*H331</f>
        <v>0</v>
      </c>
      <c r="Q331" s="228">
        <v>0.00012</v>
      </c>
      <c r="R331" s="228">
        <f>Q331*H331</f>
        <v>0.011428799999999999</v>
      </c>
      <c r="S331" s="228">
        <v>0</v>
      </c>
      <c r="T331" s="229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0" t="s">
        <v>285</v>
      </c>
      <c r="AT331" s="230" t="s">
        <v>127</v>
      </c>
      <c r="AU331" s="230" t="s">
        <v>89</v>
      </c>
      <c r="AY331" s="16" t="s">
        <v>124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6" t="s">
        <v>87</v>
      </c>
      <c r="BK331" s="231">
        <f>ROUND(I331*H331,2)</f>
        <v>0</v>
      </c>
      <c r="BL331" s="16" t="s">
        <v>285</v>
      </c>
      <c r="BM331" s="230" t="s">
        <v>505</v>
      </c>
    </row>
    <row r="332" s="13" customFormat="1">
      <c r="A332" s="13"/>
      <c r="B332" s="232"/>
      <c r="C332" s="233"/>
      <c r="D332" s="234" t="s">
        <v>133</v>
      </c>
      <c r="E332" s="235" t="s">
        <v>1</v>
      </c>
      <c r="F332" s="236" t="s">
        <v>506</v>
      </c>
      <c r="G332" s="233"/>
      <c r="H332" s="237">
        <v>44.039999999999999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133</v>
      </c>
      <c r="AU332" s="243" t="s">
        <v>89</v>
      </c>
      <c r="AV332" s="13" t="s">
        <v>89</v>
      </c>
      <c r="AW332" s="13" t="s">
        <v>35</v>
      </c>
      <c r="AX332" s="13" t="s">
        <v>79</v>
      </c>
      <c r="AY332" s="243" t="s">
        <v>124</v>
      </c>
    </row>
    <row r="333" s="13" customFormat="1">
      <c r="A333" s="13"/>
      <c r="B333" s="232"/>
      <c r="C333" s="233"/>
      <c r="D333" s="234" t="s">
        <v>133</v>
      </c>
      <c r="E333" s="235" t="s">
        <v>1</v>
      </c>
      <c r="F333" s="236" t="s">
        <v>507</v>
      </c>
      <c r="G333" s="233"/>
      <c r="H333" s="237">
        <v>51.200000000000003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133</v>
      </c>
      <c r="AU333" s="243" t="s">
        <v>89</v>
      </c>
      <c r="AV333" s="13" t="s">
        <v>89</v>
      </c>
      <c r="AW333" s="13" t="s">
        <v>35</v>
      </c>
      <c r="AX333" s="13" t="s">
        <v>79</v>
      </c>
      <c r="AY333" s="243" t="s">
        <v>124</v>
      </c>
    </row>
    <row r="334" s="14" customFormat="1">
      <c r="A334" s="14"/>
      <c r="B334" s="244"/>
      <c r="C334" s="245"/>
      <c r="D334" s="234" t="s">
        <v>133</v>
      </c>
      <c r="E334" s="246" t="s">
        <v>1</v>
      </c>
      <c r="F334" s="247" t="s">
        <v>134</v>
      </c>
      <c r="G334" s="245"/>
      <c r="H334" s="248">
        <v>95.239999999999995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133</v>
      </c>
      <c r="AU334" s="254" t="s">
        <v>89</v>
      </c>
      <c r="AV334" s="14" t="s">
        <v>135</v>
      </c>
      <c r="AW334" s="14" t="s">
        <v>35</v>
      </c>
      <c r="AX334" s="14" t="s">
        <v>87</v>
      </c>
      <c r="AY334" s="254" t="s">
        <v>124</v>
      </c>
    </row>
    <row r="335" s="2" customFormat="1" ht="16.5" customHeight="1">
      <c r="A335" s="37"/>
      <c r="B335" s="38"/>
      <c r="C335" s="262" t="s">
        <v>508</v>
      </c>
      <c r="D335" s="262" t="s">
        <v>226</v>
      </c>
      <c r="E335" s="263" t="s">
        <v>509</v>
      </c>
      <c r="F335" s="264" t="s">
        <v>510</v>
      </c>
      <c r="G335" s="265" t="s">
        <v>223</v>
      </c>
      <c r="H335" s="266">
        <v>48.444000000000003</v>
      </c>
      <c r="I335" s="267"/>
      <c r="J335" s="268">
        <f>ROUND(I335*H335,2)</f>
        <v>0</v>
      </c>
      <c r="K335" s="269"/>
      <c r="L335" s="270"/>
      <c r="M335" s="271" t="s">
        <v>1</v>
      </c>
      <c r="N335" s="272" t="s">
        <v>44</v>
      </c>
      <c r="O335" s="90"/>
      <c r="P335" s="228">
        <f>O335*H335</f>
        <v>0</v>
      </c>
      <c r="Q335" s="228">
        <v>0.0015</v>
      </c>
      <c r="R335" s="228">
        <f>Q335*H335</f>
        <v>0.072666000000000008</v>
      </c>
      <c r="S335" s="228">
        <v>0</v>
      </c>
      <c r="T335" s="229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0" t="s">
        <v>371</v>
      </c>
      <c r="AT335" s="230" t="s">
        <v>226</v>
      </c>
      <c r="AU335" s="230" t="s">
        <v>89</v>
      </c>
      <c r="AY335" s="16" t="s">
        <v>124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6" t="s">
        <v>87</v>
      </c>
      <c r="BK335" s="231">
        <f>ROUND(I335*H335,2)</f>
        <v>0</v>
      </c>
      <c r="BL335" s="16" t="s">
        <v>285</v>
      </c>
      <c r="BM335" s="230" t="s">
        <v>511</v>
      </c>
    </row>
    <row r="336" s="13" customFormat="1">
      <c r="A336" s="13"/>
      <c r="B336" s="232"/>
      <c r="C336" s="233"/>
      <c r="D336" s="234" t="s">
        <v>133</v>
      </c>
      <c r="E336" s="235" t="s">
        <v>1</v>
      </c>
      <c r="F336" s="236" t="s">
        <v>506</v>
      </c>
      <c r="G336" s="233"/>
      <c r="H336" s="237">
        <v>44.039999999999999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133</v>
      </c>
      <c r="AU336" s="243" t="s">
        <v>89</v>
      </c>
      <c r="AV336" s="13" t="s">
        <v>89</v>
      </c>
      <c r="AW336" s="13" t="s">
        <v>35</v>
      </c>
      <c r="AX336" s="13" t="s">
        <v>79</v>
      </c>
      <c r="AY336" s="243" t="s">
        <v>124</v>
      </c>
    </row>
    <row r="337" s="14" customFormat="1">
      <c r="A337" s="14"/>
      <c r="B337" s="244"/>
      <c r="C337" s="245"/>
      <c r="D337" s="234" t="s">
        <v>133</v>
      </c>
      <c r="E337" s="246" t="s">
        <v>1</v>
      </c>
      <c r="F337" s="247" t="s">
        <v>134</v>
      </c>
      <c r="G337" s="245"/>
      <c r="H337" s="248">
        <v>44.039999999999999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133</v>
      </c>
      <c r="AU337" s="254" t="s">
        <v>89</v>
      </c>
      <c r="AV337" s="14" t="s">
        <v>135</v>
      </c>
      <c r="AW337" s="14" t="s">
        <v>35</v>
      </c>
      <c r="AX337" s="14" t="s">
        <v>87</v>
      </c>
      <c r="AY337" s="254" t="s">
        <v>124</v>
      </c>
    </row>
    <row r="338" s="13" customFormat="1">
      <c r="A338" s="13"/>
      <c r="B338" s="232"/>
      <c r="C338" s="233"/>
      <c r="D338" s="234" t="s">
        <v>133</v>
      </c>
      <c r="E338" s="233"/>
      <c r="F338" s="236" t="s">
        <v>512</v>
      </c>
      <c r="G338" s="233"/>
      <c r="H338" s="237">
        <v>48.444000000000003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133</v>
      </c>
      <c r="AU338" s="243" t="s">
        <v>89</v>
      </c>
      <c r="AV338" s="13" t="s">
        <v>89</v>
      </c>
      <c r="AW338" s="13" t="s">
        <v>4</v>
      </c>
      <c r="AX338" s="13" t="s">
        <v>87</v>
      </c>
      <c r="AY338" s="243" t="s">
        <v>124</v>
      </c>
    </row>
    <row r="339" s="2" customFormat="1" ht="16.5" customHeight="1">
      <c r="A339" s="37"/>
      <c r="B339" s="38"/>
      <c r="C339" s="262" t="s">
        <v>513</v>
      </c>
      <c r="D339" s="262" t="s">
        <v>226</v>
      </c>
      <c r="E339" s="263" t="s">
        <v>514</v>
      </c>
      <c r="F339" s="264" t="s">
        <v>515</v>
      </c>
      <c r="G339" s="265" t="s">
        <v>237</v>
      </c>
      <c r="H339" s="266">
        <v>5.6319999999999997</v>
      </c>
      <c r="I339" s="267"/>
      <c r="J339" s="268">
        <f>ROUND(I339*H339,2)</f>
        <v>0</v>
      </c>
      <c r="K339" s="269"/>
      <c r="L339" s="270"/>
      <c r="M339" s="271" t="s">
        <v>1</v>
      </c>
      <c r="N339" s="272" t="s">
        <v>44</v>
      </c>
      <c r="O339" s="90"/>
      <c r="P339" s="228">
        <f>O339*H339</f>
        <v>0</v>
      </c>
      <c r="Q339" s="228">
        <v>0.02</v>
      </c>
      <c r="R339" s="228">
        <f>Q339*H339</f>
        <v>0.11263999999999999</v>
      </c>
      <c r="S339" s="228">
        <v>0</v>
      </c>
      <c r="T339" s="22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0" t="s">
        <v>371</v>
      </c>
      <c r="AT339" s="230" t="s">
        <v>226</v>
      </c>
      <c r="AU339" s="230" t="s">
        <v>89</v>
      </c>
      <c r="AY339" s="16" t="s">
        <v>124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6" t="s">
        <v>87</v>
      </c>
      <c r="BK339" s="231">
        <f>ROUND(I339*H339,2)</f>
        <v>0</v>
      </c>
      <c r="BL339" s="16" t="s">
        <v>285</v>
      </c>
      <c r="BM339" s="230" t="s">
        <v>516</v>
      </c>
    </row>
    <row r="340" s="13" customFormat="1">
      <c r="A340" s="13"/>
      <c r="B340" s="232"/>
      <c r="C340" s="233"/>
      <c r="D340" s="234" t="s">
        <v>133</v>
      </c>
      <c r="E340" s="235" t="s">
        <v>1</v>
      </c>
      <c r="F340" s="236" t="s">
        <v>517</v>
      </c>
      <c r="G340" s="233"/>
      <c r="H340" s="237">
        <v>5.6319999999999997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133</v>
      </c>
      <c r="AU340" s="243" t="s">
        <v>89</v>
      </c>
      <c r="AV340" s="13" t="s">
        <v>89</v>
      </c>
      <c r="AW340" s="13" t="s">
        <v>35</v>
      </c>
      <c r="AX340" s="13" t="s">
        <v>79</v>
      </c>
      <c r="AY340" s="243" t="s">
        <v>124</v>
      </c>
    </row>
    <row r="341" s="14" customFormat="1">
      <c r="A341" s="14"/>
      <c r="B341" s="244"/>
      <c r="C341" s="245"/>
      <c r="D341" s="234" t="s">
        <v>133</v>
      </c>
      <c r="E341" s="246" t="s">
        <v>1</v>
      </c>
      <c r="F341" s="247" t="s">
        <v>134</v>
      </c>
      <c r="G341" s="245"/>
      <c r="H341" s="248">
        <v>5.6319999999999997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133</v>
      </c>
      <c r="AU341" s="254" t="s">
        <v>89</v>
      </c>
      <c r="AV341" s="14" t="s">
        <v>135</v>
      </c>
      <c r="AW341" s="14" t="s">
        <v>35</v>
      </c>
      <c r="AX341" s="14" t="s">
        <v>87</v>
      </c>
      <c r="AY341" s="254" t="s">
        <v>124</v>
      </c>
    </row>
    <row r="342" s="2" customFormat="1" ht="24.15" customHeight="1">
      <c r="A342" s="37"/>
      <c r="B342" s="38"/>
      <c r="C342" s="218" t="s">
        <v>518</v>
      </c>
      <c r="D342" s="218" t="s">
        <v>127</v>
      </c>
      <c r="E342" s="219" t="s">
        <v>519</v>
      </c>
      <c r="F342" s="220" t="s">
        <v>520</v>
      </c>
      <c r="G342" s="221" t="s">
        <v>223</v>
      </c>
      <c r="H342" s="222">
        <v>649.60000000000002</v>
      </c>
      <c r="I342" s="223"/>
      <c r="J342" s="224">
        <f>ROUND(I342*H342,2)</f>
        <v>0</v>
      </c>
      <c r="K342" s="225"/>
      <c r="L342" s="43"/>
      <c r="M342" s="226" t="s">
        <v>1</v>
      </c>
      <c r="N342" s="227" t="s">
        <v>44</v>
      </c>
      <c r="O342" s="90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0" t="s">
        <v>285</v>
      </c>
      <c r="AT342" s="230" t="s">
        <v>127</v>
      </c>
      <c r="AU342" s="230" t="s">
        <v>89</v>
      </c>
      <c r="AY342" s="16" t="s">
        <v>124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6" t="s">
        <v>87</v>
      </c>
      <c r="BK342" s="231">
        <f>ROUND(I342*H342,2)</f>
        <v>0</v>
      </c>
      <c r="BL342" s="16" t="s">
        <v>285</v>
      </c>
      <c r="BM342" s="230" t="s">
        <v>521</v>
      </c>
    </row>
    <row r="343" s="13" customFormat="1">
      <c r="A343" s="13"/>
      <c r="B343" s="232"/>
      <c r="C343" s="233"/>
      <c r="D343" s="234" t="s">
        <v>133</v>
      </c>
      <c r="E343" s="235" t="s">
        <v>1</v>
      </c>
      <c r="F343" s="236" t="s">
        <v>522</v>
      </c>
      <c r="G343" s="233"/>
      <c r="H343" s="237">
        <v>645.10000000000002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133</v>
      </c>
      <c r="AU343" s="243" t="s">
        <v>89</v>
      </c>
      <c r="AV343" s="13" t="s">
        <v>89</v>
      </c>
      <c r="AW343" s="13" t="s">
        <v>35</v>
      </c>
      <c r="AX343" s="13" t="s">
        <v>79</v>
      </c>
      <c r="AY343" s="243" t="s">
        <v>124</v>
      </c>
    </row>
    <row r="344" s="13" customFormat="1">
      <c r="A344" s="13"/>
      <c r="B344" s="232"/>
      <c r="C344" s="233"/>
      <c r="D344" s="234" t="s">
        <v>133</v>
      </c>
      <c r="E344" s="235" t="s">
        <v>1</v>
      </c>
      <c r="F344" s="236" t="s">
        <v>523</v>
      </c>
      <c r="G344" s="233"/>
      <c r="H344" s="237">
        <v>4.5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133</v>
      </c>
      <c r="AU344" s="243" t="s">
        <v>89</v>
      </c>
      <c r="AV344" s="13" t="s">
        <v>89</v>
      </c>
      <c r="AW344" s="13" t="s">
        <v>35</v>
      </c>
      <c r="AX344" s="13" t="s">
        <v>79</v>
      </c>
      <c r="AY344" s="243" t="s">
        <v>124</v>
      </c>
    </row>
    <row r="345" s="14" customFormat="1">
      <c r="A345" s="14"/>
      <c r="B345" s="244"/>
      <c r="C345" s="245"/>
      <c r="D345" s="234" t="s">
        <v>133</v>
      </c>
      <c r="E345" s="246" t="s">
        <v>1</v>
      </c>
      <c r="F345" s="247" t="s">
        <v>134</v>
      </c>
      <c r="G345" s="245"/>
      <c r="H345" s="248">
        <v>649.60000000000002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133</v>
      </c>
      <c r="AU345" s="254" t="s">
        <v>89</v>
      </c>
      <c r="AV345" s="14" t="s">
        <v>135</v>
      </c>
      <c r="AW345" s="14" t="s">
        <v>35</v>
      </c>
      <c r="AX345" s="14" t="s">
        <v>87</v>
      </c>
      <c r="AY345" s="254" t="s">
        <v>124</v>
      </c>
    </row>
    <row r="346" s="2" customFormat="1" ht="24.15" customHeight="1">
      <c r="A346" s="37"/>
      <c r="B346" s="38"/>
      <c r="C346" s="262" t="s">
        <v>524</v>
      </c>
      <c r="D346" s="262" t="s">
        <v>226</v>
      </c>
      <c r="E346" s="263" t="s">
        <v>525</v>
      </c>
      <c r="F346" s="264" t="s">
        <v>526</v>
      </c>
      <c r="G346" s="265" t="s">
        <v>223</v>
      </c>
      <c r="H346" s="266">
        <v>709.61000000000001</v>
      </c>
      <c r="I346" s="267"/>
      <c r="J346" s="268">
        <f>ROUND(I346*H346,2)</f>
        <v>0</v>
      </c>
      <c r="K346" s="269"/>
      <c r="L346" s="270"/>
      <c r="M346" s="271" t="s">
        <v>1</v>
      </c>
      <c r="N346" s="272" t="s">
        <v>44</v>
      </c>
      <c r="O346" s="90"/>
      <c r="P346" s="228">
        <f>O346*H346</f>
        <v>0</v>
      </c>
      <c r="Q346" s="228">
        <v>0.0023999999999999998</v>
      </c>
      <c r="R346" s="228">
        <f>Q346*H346</f>
        <v>1.7030639999999999</v>
      </c>
      <c r="S346" s="228">
        <v>0</v>
      </c>
      <c r="T346" s="22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0" t="s">
        <v>371</v>
      </c>
      <c r="AT346" s="230" t="s">
        <v>226</v>
      </c>
      <c r="AU346" s="230" t="s">
        <v>89</v>
      </c>
      <c r="AY346" s="16" t="s">
        <v>124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6" t="s">
        <v>87</v>
      </c>
      <c r="BK346" s="231">
        <f>ROUND(I346*H346,2)</f>
        <v>0</v>
      </c>
      <c r="BL346" s="16" t="s">
        <v>285</v>
      </c>
      <c r="BM346" s="230" t="s">
        <v>527</v>
      </c>
    </row>
    <row r="347" s="13" customFormat="1">
      <c r="A347" s="13"/>
      <c r="B347" s="232"/>
      <c r="C347" s="233"/>
      <c r="D347" s="234" t="s">
        <v>133</v>
      </c>
      <c r="E347" s="235" t="s">
        <v>1</v>
      </c>
      <c r="F347" s="236" t="s">
        <v>456</v>
      </c>
      <c r="G347" s="233"/>
      <c r="H347" s="237">
        <v>645.10000000000002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133</v>
      </c>
      <c r="AU347" s="243" t="s">
        <v>89</v>
      </c>
      <c r="AV347" s="13" t="s">
        <v>89</v>
      </c>
      <c r="AW347" s="13" t="s">
        <v>35</v>
      </c>
      <c r="AX347" s="13" t="s">
        <v>79</v>
      </c>
      <c r="AY347" s="243" t="s">
        <v>124</v>
      </c>
    </row>
    <row r="348" s="14" customFormat="1">
      <c r="A348" s="14"/>
      <c r="B348" s="244"/>
      <c r="C348" s="245"/>
      <c r="D348" s="234" t="s">
        <v>133</v>
      </c>
      <c r="E348" s="246" t="s">
        <v>1</v>
      </c>
      <c r="F348" s="247" t="s">
        <v>134</v>
      </c>
      <c r="G348" s="245"/>
      <c r="H348" s="248">
        <v>645.10000000000002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133</v>
      </c>
      <c r="AU348" s="254" t="s">
        <v>89</v>
      </c>
      <c r="AV348" s="14" t="s">
        <v>135</v>
      </c>
      <c r="AW348" s="14" t="s">
        <v>35</v>
      </c>
      <c r="AX348" s="14" t="s">
        <v>87</v>
      </c>
      <c r="AY348" s="254" t="s">
        <v>124</v>
      </c>
    </row>
    <row r="349" s="13" customFormat="1">
      <c r="A349" s="13"/>
      <c r="B349" s="232"/>
      <c r="C349" s="233"/>
      <c r="D349" s="234" t="s">
        <v>133</v>
      </c>
      <c r="E349" s="233"/>
      <c r="F349" s="236" t="s">
        <v>528</v>
      </c>
      <c r="G349" s="233"/>
      <c r="H349" s="237">
        <v>709.61000000000001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133</v>
      </c>
      <c r="AU349" s="243" t="s">
        <v>89</v>
      </c>
      <c r="AV349" s="13" t="s">
        <v>89</v>
      </c>
      <c r="AW349" s="13" t="s">
        <v>4</v>
      </c>
      <c r="AX349" s="13" t="s">
        <v>87</v>
      </c>
      <c r="AY349" s="243" t="s">
        <v>124</v>
      </c>
    </row>
    <row r="350" s="2" customFormat="1" ht="24.15" customHeight="1">
      <c r="A350" s="37"/>
      <c r="B350" s="38"/>
      <c r="C350" s="262" t="s">
        <v>529</v>
      </c>
      <c r="D350" s="262" t="s">
        <v>226</v>
      </c>
      <c r="E350" s="263" t="s">
        <v>530</v>
      </c>
      <c r="F350" s="264" t="s">
        <v>531</v>
      </c>
      <c r="G350" s="265" t="s">
        <v>223</v>
      </c>
      <c r="H350" s="266">
        <v>709.61000000000001</v>
      </c>
      <c r="I350" s="267"/>
      <c r="J350" s="268">
        <f>ROUND(I350*H350,2)</f>
        <v>0</v>
      </c>
      <c r="K350" s="269"/>
      <c r="L350" s="270"/>
      <c r="M350" s="271" t="s">
        <v>1</v>
      </c>
      <c r="N350" s="272" t="s">
        <v>44</v>
      </c>
      <c r="O350" s="90"/>
      <c r="P350" s="228">
        <f>O350*H350</f>
        <v>0</v>
      </c>
      <c r="Q350" s="228">
        <v>0.0028999999999999998</v>
      </c>
      <c r="R350" s="228">
        <f>Q350*H350</f>
        <v>2.0578689999999997</v>
      </c>
      <c r="S350" s="228">
        <v>0</v>
      </c>
      <c r="T350" s="229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0" t="s">
        <v>371</v>
      </c>
      <c r="AT350" s="230" t="s">
        <v>226</v>
      </c>
      <c r="AU350" s="230" t="s">
        <v>89</v>
      </c>
      <c r="AY350" s="16" t="s">
        <v>124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6" t="s">
        <v>87</v>
      </c>
      <c r="BK350" s="231">
        <f>ROUND(I350*H350,2)</f>
        <v>0</v>
      </c>
      <c r="BL350" s="16" t="s">
        <v>285</v>
      </c>
      <c r="BM350" s="230" t="s">
        <v>532</v>
      </c>
    </row>
    <row r="351" s="13" customFormat="1">
      <c r="A351" s="13"/>
      <c r="B351" s="232"/>
      <c r="C351" s="233"/>
      <c r="D351" s="234" t="s">
        <v>133</v>
      </c>
      <c r="E351" s="235" t="s">
        <v>1</v>
      </c>
      <c r="F351" s="236" t="s">
        <v>456</v>
      </c>
      <c r="G351" s="233"/>
      <c r="H351" s="237">
        <v>645.10000000000002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133</v>
      </c>
      <c r="AU351" s="243" t="s">
        <v>89</v>
      </c>
      <c r="AV351" s="13" t="s">
        <v>89</v>
      </c>
      <c r="AW351" s="13" t="s">
        <v>35</v>
      </c>
      <c r="AX351" s="13" t="s">
        <v>79</v>
      </c>
      <c r="AY351" s="243" t="s">
        <v>124</v>
      </c>
    </row>
    <row r="352" s="14" customFormat="1">
      <c r="A352" s="14"/>
      <c r="B352" s="244"/>
      <c r="C352" s="245"/>
      <c r="D352" s="234" t="s">
        <v>133</v>
      </c>
      <c r="E352" s="246" t="s">
        <v>1</v>
      </c>
      <c r="F352" s="247" t="s">
        <v>134</v>
      </c>
      <c r="G352" s="245"/>
      <c r="H352" s="248">
        <v>645.10000000000002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133</v>
      </c>
      <c r="AU352" s="254" t="s">
        <v>89</v>
      </c>
      <c r="AV352" s="14" t="s">
        <v>135</v>
      </c>
      <c r="AW352" s="14" t="s">
        <v>35</v>
      </c>
      <c r="AX352" s="14" t="s">
        <v>87</v>
      </c>
      <c r="AY352" s="254" t="s">
        <v>124</v>
      </c>
    </row>
    <row r="353" s="13" customFormat="1">
      <c r="A353" s="13"/>
      <c r="B353" s="232"/>
      <c r="C353" s="233"/>
      <c r="D353" s="234" t="s">
        <v>133</v>
      </c>
      <c r="E353" s="233"/>
      <c r="F353" s="236" t="s">
        <v>528</v>
      </c>
      <c r="G353" s="233"/>
      <c r="H353" s="237">
        <v>709.61000000000001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133</v>
      </c>
      <c r="AU353" s="243" t="s">
        <v>89</v>
      </c>
      <c r="AV353" s="13" t="s">
        <v>89</v>
      </c>
      <c r="AW353" s="13" t="s">
        <v>4</v>
      </c>
      <c r="AX353" s="13" t="s">
        <v>87</v>
      </c>
      <c r="AY353" s="243" t="s">
        <v>124</v>
      </c>
    </row>
    <row r="354" s="2" customFormat="1" ht="24.15" customHeight="1">
      <c r="A354" s="37"/>
      <c r="B354" s="38"/>
      <c r="C354" s="262" t="s">
        <v>533</v>
      </c>
      <c r="D354" s="262" t="s">
        <v>226</v>
      </c>
      <c r="E354" s="263" t="s">
        <v>534</v>
      </c>
      <c r="F354" s="264" t="s">
        <v>535</v>
      </c>
      <c r="G354" s="265" t="s">
        <v>223</v>
      </c>
      <c r="H354" s="266">
        <v>9</v>
      </c>
      <c r="I354" s="267"/>
      <c r="J354" s="268">
        <f>ROUND(I354*H354,2)</f>
        <v>0</v>
      </c>
      <c r="K354" s="269"/>
      <c r="L354" s="270"/>
      <c r="M354" s="271" t="s">
        <v>1</v>
      </c>
      <c r="N354" s="272" t="s">
        <v>44</v>
      </c>
      <c r="O354" s="90"/>
      <c r="P354" s="228">
        <f>O354*H354</f>
        <v>0</v>
      </c>
      <c r="Q354" s="228">
        <v>0.012</v>
      </c>
      <c r="R354" s="228">
        <f>Q354*H354</f>
        <v>0.108</v>
      </c>
      <c r="S354" s="228">
        <v>0</v>
      </c>
      <c r="T354" s="229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0" t="s">
        <v>371</v>
      </c>
      <c r="AT354" s="230" t="s">
        <v>226</v>
      </c>
      <c r="AU354" s="230" t="s">
        <v>89</v>
      </c>
      <c r="AY354" s="16" t="s">
        <v>124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6" t="s">
        <v>87</v>
      </c>
      <c r="BK354" s="231">
        <f>ROUND(I354*H354,2)</f>
        <v>0</v>
      </c>
      <c r="BL354" s="16" t="s">
        <v>285</v>
      </c>
      <c r="BM354" s="230" t="s">
        <v>536</v>
      </c>
    </row>
    <row r="355" s="13" customFormat="1">
      <c r="A355" s="13"/>
      <c r="B355" s="232"/>
      <c r="C355" s="233"/>
      <c r="D355" s="234" t="s">
        <v>133</v>
      </c>
      <c r="E355" s="235" t="s">
        <v>1</v>
      </c>
      <c r="F355" s="236" t="s">
        <v>496</v>
      </c>
      <c r="G355" s="233"/>
      <c r="H355" s="237">
        <v>9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133</v>
      </c>
      <c r="AU355" s="243" t="s">
        <v>89</v>
      </c>
      <c r="AV355" s="13" t="s">
        <v>89</v>
      </c>
      <c r="AW355" s="13" t="s">
        <v>35</v>
      </c>
      <c r="AX355" s="13" t="s">
        <v>79</v>
      </c>
      <c r="AY355" s="243" t="s">
        <v>124</v>
      </c>
    </row>
    <row r="356" s="14" customFormat="1">
      <c r="A356" s="14"/>
      <c r="B356" s="244"/>
      <c r="C356" s="245"/>
      <c r="D356" s="234" t="s">
        <v>133</v>
      </c>
      <c r="E356" s="246" t="s">
        <v>1</v>
      </c>
      <c r="F356" s="247" t="s">
        <v>134</v>
      </c>
      <c r="G356" s="245"/>
      <c r="H356" s="248">
        <v>9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133</v>
      </c>
      <c r="AU356" s="254" t="s">
        <v>89</v>
      </c>
      <c r="AV356" s="14" t="s">
        <v>135</v>
      </c>
      <c r="AW356" s="14" t="s">
        <v>35</v>
      </c>
      <c r="AX356" s="14" t="s">
        <v>87</v>
      </c>
      <c r="AY356" s="254" t="s">
        <v>124</v>
      </c>
    </row>
    <row r="357" s="2" customFormat="1" ht="24.15" customHeight="1">
      <c r="A357" s="37"/>
      <c r="B357" s="38"/>
      <c r="C357" s="218" t="s">
        <v>537</v>
      </c>
      <c r="D357" s="218" t="s">
        <v>127</v>
      </c>
      <c r="E357" s="219" t="s">
        <v>538</v>
      </c>
      <c r="F357" s="220" t="s">
        <v>539</v>
      </c>
      <c r="G357" s="221" t="s">
        <v>433</v>
      </c>
      <c r="H357" s="222">
        <v>124.3</v>
      </c>
      <c r="I357" s="223"/>
      <c r="J357" s="224">
        <f>ROUND(I357*H357,2)</f>
        <v>0</v>
      </c>
      <c r="K357" s="225"/>
      <c r="L357" s="43"/>
      <c r="M357" s="226" t="s">
        <v>1</v>
      </c>
      <c r="N357" s="227" t="s">
        <v>44</v>
      </c>
      <c r="O357" s="90"/>
      <c r="P357" s="228">
        <f>O357*H357</f>
        <v>0</v>
      </c>
      <c r="Q357" s="228">
        <v>3.0000000000000001E-05</v>
      </c>
      <c r="R357" s="228">
        <f>Q357*H357</f>
        <v>0.0037290000000000001</v>
      </c>
      <c r="S357" s="228">
        <v>0</v>
      </c>
      <c r="T357" s="22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0" t="s">
        <v>285</v>
      </c>
      <c r="AT357" s="230" t="s">
        <v>127</v>
      </c>
      <c r="AU357" s="230" t="s">
        <v>89</v>
      </c>
      <c r="AY357" s="16" t="s">
        <v>124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6" t="s">
        <v>87</v>
      </c>
      <c r="BK357" s="231">
        <f>ROUND(I357*H357,2)</f>
        <v>0</v>
      </c>
      <c r="BL357" s="16" t="s">
        <v>285</v>
      </c>
      <c r="BM357" s="230" t="s">
        <v>540</v>
      </c>
    </row>
    <row r="358" s="13" customFormat="1">
      <c r="A358" s="13"/>
      <c r="B358" s="232"/>
      <c r="C358" s="233"/>
      <c r="D358" s="234" t="s">
        <v>133</v>
      </c>
      <c r="E358" s="235" t="s">
        <v>1</v>
      </c>
      <c r="F358" s="236" t="s">
        <v>541</v>
      </c>
      <c r="G358" s="233"/>
      <c r="H358" s="237">
        <v>124.3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133</v>
      </c>
      <c r="AU358" s="243" t="s">
        <v>89</v>
      </c>
      <c r="AV358" s="13" t="s">
        <v>89</v>
      </c>
      <c r="AW358" s="13" t="s">
        <v>35</v>
      </c>
      <c r="AX358" s="13" t="s">
        <v>79</v>
      </c>
      <c r="AY358" s="243" t="s">
        <v>124</v>
      </c>
    </row>
    <row r="359" s="14" customFormat="1">
      <c r="A359" s="14"/>
      <c r="B359" s="244"/>
      <c r="C359" s="245"/>
      <c r="D359" s="234" t="s">
        <v>133</v>
      </c>
      <c r="E359" s="246" t="s">
        <v>1</v>
      </c>
      <c r="F359" s="247" t="s">
        <v>134</v>
      </c>
      <c r="G359" s="245"/>
      <c r="H359" s="248">
        <v>124.3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133</v>
      </c>
      <c r="AU359" s="254" t="s">
        <v>89</v>
      </c>
      <c r="AV359" s="14" t="s">
        <v>135</v>
      </c>
      <c r="AW359" s="14" t="s">
        <v>35</v>
      </c>
      <c r="AX359" s="14" t="s">
        <v>87</v>
      </c>
      <c r="AY359" s="254" t="s">
        <v>124</v>
      </c>
    </row>
    <row r="360" s="2" customFormat="1" ht="21.75" customHeight="1">
      <c r="A360" s="37"/>
      <c r="B360" s="38"/>
      <c r="C360" s="262" t="s">
        <v>542</v>
      </c>
      <c r="D360" s="262" t="s">
        <v>226</v>
      </c>
      <c r="E360" s="263" t="s">
        <v>543</v>
      </c>
      <c r="F360" s="264" t="s">
        <v>544</v>
      </c>
      <c r="G360" s="265" t="s">
        <v>433</v>
      </c>
      <c r="H360" s="266">
        <v>136.72999999999999</v>
      </c>
      <c r="I360" s="267"/>
      <c r="J360" s="268">
        <f>ROUND(I360*H360,2)</f>
        <v>0</v>
      </c>
      <c r="K360" s="269"/>
      <c r="L360" s="270"/>
      <c r="M360" s="271" t="s">
        <v>1</v>
      </c>
      <c r="N360" s="272" t="s">
        <v>44</v>
      </c>
      <c r="O360" s="90"/>
      <c r="P360" s="228">
        <f>O360*H360</f>
        <v>0</v>
      </c>
      <c r="Q360" s="228">
        <v>0.00038000000000000002</v>
      </c>
      <c r="R360" s="228">
        <f>Q360*H360</f>
        <v>0.051957400000000001</v>
      </c>
      <c r="S360" s="228">
        <v>0</v>
      </c>
      <c r="T360" s="229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0" t="s">
        <v>371</v>
      </c>
      <c r="AT360" s="230" t="s">
        <v>226</v>
      </c>
      <c r="AU360" s="230" t="s">
        <v>89</v>
      </c>
      <c r="AY360" s="16" t="s">
        <v>124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6" t="s">
        <v>87</v>
      </c>
      <c r="BK360" s="231">
        <f>ROUND(I360*H360,2)</f>
        <v>0</v>
      </c>
      <c r="BL360" s="16" t="s">
        <v>285</v>
      </c>
      <c r="BM360" s="230" t="s">
        <v>545</v>
      </c>
    </row>
    <row r="361" s="13" customFormat="1">
      <c r="A361" s="13"/>
      <c r="B361" s="232"/>
      <c r="C361" s="233"/>
      <c r="D361" s="234" t="s">
        <v>133</v>
      </c>
      <c r="E361" s="235" t="s">
        <v>1</v>
      </c>
      <c r="F361" s="236" t="s">
        <v>541</v>
      </c>
      <c r="G361" s="233"/>
      <c r="H361" s="237">
        <v>124.3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133</v>
      </c>
      <c r="AU361" s="243" t="s">
        <v>89</v>
      </c>
      <c r="AV361" s="13" t="s">
        <v>89</v>
      </c>
      <c r="AW361" s="13" t="s">
        <v>35</v>
      </c>
      <c r="AX361" s="13" t="s">
        <v>79</v>
      </c>
      <c r="AY361" s="243" t="s">
        <v>124</v>
      </c>
    </row>
    <row r="362" s="14" customFormat="1">
      <c r="A362" s="14"/>
      <c r="B362" s="244"/>
      <c r="C362" s="245"/>
      <c r="D362" s="234" t="s">
        <v>133</v>
      </c>
      <c r="E362" s="246" t="s">
        <v>1</v>
      </c>
      <c r="F362" s="247" t="s">
        <v>134</v>
      </c>
      <c r="G362" s="245"/>
      <c r="H362" s="248">
        <v>124.3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133</v>
      </c>
      <c r="AU362" s="254" t="s">
        <v>89</v>
      </c>
      <c r="AV362" s="14" t="s">
        <v>135</v>
      </c>
      <c r="AW362" s="14" t="s">
        <v>35</v>
      </c>
      <c r="AX362" s="14" t="s">
        <v>87</v>
      </c>
      <c r="AY362" s="254" t="s">
        <v>124</v>
      </c>
    </row>
    <row r="363" s="13" customFormat="1">
      <c r="A363" s="13"/>
      <c r="B363" s="232"/>
      <c r="C363" s="233"/>
      <c r="D363" s="234" t="s">
        <v>133</v>
      </c>
      <c r="E363" s="233"/>
      <c r="F363" s="236" t="s">
        <v>546</v>
      </c>
      <c r="G363" s="233"/>
      <c r="H363" s="237">
        <v>136.72999999999999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133</v>
      </c>
      <c r="AU363" s="243" t="s">
        <v>89</v>
      </c>
      <c r="AV363" s="13" t="s">
        <v>89</v>
      </c>
      <c r="AW363" s="13" t="s">
        <v>4</v>
      </c>
      <c r="AX363" s="13" t="s">
        <v>87</v>
      </c>
      <c r="AY363" s="243" t="s">
        <v>124</v>
      </c>
    </row>
    <row r="364" s="2" customFormat="1" ht="24.15" customHeight="1">
      <c r="A364" s="37"/>
      <c r="B364" s="38"/>
      <c r="C364" s="218" t="s">
        <v>547</v>
      </c>
      <c r="D364" s="218" t="s">
        <v>127</v>
      </c>
      <c r="E364" s="219" t="s">
        <v>548</v>
      </c>
      <c r="F364" s="220" t="s">
        <v>549</v>
      </c>
      <c r="G364" s="221" t="s">
        <v>477</v>
      </c>
      <c r="H364" s="273"/>
      <c r="I364" s="223"/>
      <c r="J364" s="224">
        <f>ROUND(I364*H364,2)</f>
        <v>0</v>
      </c>
      <c r="K364" s="225"/>
      <c r="L364" s="43"/>
      <c r="M364" s="226" t="s">
        <v>1</v>
      </c>
      <c r="N364" s="227" t="s">
        <v>44</v>
      </c>
      <c r="O364" s="90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0" t="s">
        <v>285</v>
      </c>
      <c r="AT364" s="230" t="s">
        <v>127</v>
      </c>
      <c r="AU364" s="230" t="s">
        <v>89</v>
      </c>
      <c r="AY364" s="16" t="s">
        <v>124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6" t="s">
        <v>87</v>
      </c>
      <c r="BK364" s="231">
        <f>ROUND(I364*H364,2)</f>
        <v>0</v>
      </c>
      <c r="BL364" s="16" t="s">
        <v>285</v>
      </c>
      <c r="BM364" s="230" t="s">
        <v>550</v>
      </c>
    </row>
    <row r="365" s="12" customFormat="1" ht="22.8" customHeight="1">
      <c r="A365" s="12"/>
      <c r="B365" s="202"/>
      <c r="C365" s="203"/>
      <c r="D365" s="204" t="s">
        <v>78</v>
      </c>
      <c r="E365" s="216" t="s">
        <v>551</v>
      </c>
      <c r="F365" s="216" t="s">
        <v>552</v>
      </c>
      <c r="G365" s="203"/>
      <c r="H365" s="203"/>
      <c r="I365" s="206"/>
      <c r="J365" s="217">
        <f>BK365</f>
        <v>0</v>
      </c>
      <c r="K365" s="203"/>
      <c r="L365" s="208"/>
      <c r="M365" s="209"/>
      <c r="N365" s="210"/>
      <c r="O365" s="210"/>
      <c r="P365" s="211">
        <f>SUM(P366:P401)</f>
        <v>0</v>
      </c>
      <c r="Q365" s="210"/>
      <c r="R365" s="211">
        <f>SUM(R366:R401)</f>
        <v>0.03049</v>
      </c>
      <c r="S365" s="210"/>
      <c r="T365" s="212">
        <f>SUM(T366:T401)</f>
        <v>0.27317999999999998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3" t="s">
        <v>89</v>
      </c>
      <c r="AT365" s="214" t="s">
        <v>78</v>
      </c>
      <c r="AU365" s="214" t="s">
        <v>87</v>
      </c>
      <c r="AY365" s="213" t="s">
        <v>124</v>
      </c>
      <c r="BK365" s="215">
        <f>SUM(BK366:BK401)</f>
        <v>0</v>
      </c>
    </row>
    <row r="366" s="2" customFormat="1" ht="24.15" customHeight="1">
      <c r="A366" s="37"/>
      <c r="B366" s="38"/>
      <c r="C366" s="218" t="s">
        <v>553</v>
      </c>
      <c r="D366" s="218" t="s">
        <v>127</v>
      </c>
      <c r="E366" s="219" t="s">
        <v>554</v>
      </c>
      <c r="F366" s="220" t="s">
        <v>555</v>
      </c>
      <c r="G366" s="221" t="s">
        <v>263</v>
      </c>
      <c r="H366" s="222">
        <v>2</v>
      </c>
      <c r="I366" s="223"/>
      <c r="J366" s="224">
        <f>ROUND(I366*H366,2)</f>
        <v>0</v>
      </c>
      <c r="K366" s="225"/>
      <c r="L366" s="43"/>
      <c r="M366" s="226" t="s">
        <v>1</v>
      </c>
      <c r="N366" s="227" t="s">
        <v>44</v>
      </c>
      <c r="O366" s="90"/>
      <c r="P366" s="228">
        <f>O366*H366</f>
        <v>0</v>
      </c>
      <c r="Q366" s="228">
        <v>0.0021299999999999999</v>
      </c>
      <c r="R366" s="228">
        <f>Q366*H366</f>
        <v>0.0042599999999999999</v>
      </c>
      <c r="S366" s="228">
        <v>0</v>
      </c>
      <c r="T366" s="22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0" t="s">
        <v>285</v>
      </c>
      <c r="AT366" s="230" t="s">
        <v>127</v>
      </c>
      <c r="AU366" s="230" t="s">
        <v>89</v>
      </c>
      <c r="AY366" s="16" t="s">
        <v>124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6" t="s">
        <v>87</v>
      </c>
      <c r="BK366" s="231">
        <f>ROUND(I366*H366,2)</f>
        <v>0</v>
      </c>
      <c r="BL366" s="16" t="s">
        <v>285</v>
      </c>
      <c r="BM366" s="230" t="s">
        <v>556</v>
      </c>
    </row>
    <row r="367" s="13" customFormat="1">
      <c r="A367" s="13"/>
      <c r="B367" s="232"/>
      <c r="C367" s="233"/>
      <c r="D367" s="234" t="s">
        <v>133</v>
      </c>
      <c r="E367" s="235" t="s">
        <v>1</v>
      </c>
      <c r="F367" s="236" t="s">
        <v>89</v>
      </c>
      <c r="G367" s="233"/>
      <c r="H367" s="237">
        <v>2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133</v>
      </c>
      <c r="AU367" s="243" t="s">
        <v>89</v>
      </c>
      <c r="AV367" s="13" t="s">
        <v>89</v>
      </c>
      <c r="AW367" s="13" t="s">
        <v>35</v>
      </c>
      <c r="AX367" s="13" t="s">
        <v>79</v>
      </c>
      <c r="AY367" s="243" t="s">
        <v>124</v>
      </c>
    </row>
    <row r="368" s="14" customFormat="1">
      <c r="A368" s="14"/>
      <c r="B368" s="244"/>
      <c r="C368" s="245"/>
      <c r="D368" s="234" t="s">
        <v>133</v>
      </c>
      <c r="E368" s="246" t="s">
        <v>1</v>
      </c>
      <c r="F368" s="247" t="s">
        <v>134</v>
      </c>
      <c r="G368" s="245"/>
      <c r="H368" s="248">
        <v>2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133</v>
      </c>
      <c r="AU368" s="254" t="s">
        <v>89</v>
      </c>
      <c r="AV368" s="14" t="s">
        <v>135</v>
      </c>
      <c r="AW368" s="14" t="s">
        <v>35</v>
      </c>
      <c r="AX368" s="14" t="s">
        <v>87</v>
      </c>
      <c r="AY368" s="254" t="s">
        <v>124</v>
      </c>
    </row>
    <row r="369" s="2" customFormat="1" ht="16.5" customHeight="1">
      <c r="A369" s="37"/>
      <c r="B369" s="38"/>
      <c r="C369" s="218" t="s">
        <v>557</v>
      </c>
      <c r="D369" s="218" t="s">
        <v>127</v>
      </c>
      <c r="E369" s="219" t="s">
        <v>558</v>
      </c>
      <c r="F369" s="220" t="s">
        <v>559</v>
      </c>
      <c r="G369" s="221" t="s">
        <v>433</v>
      </c>
      <c r="H369" s="222">
        <v>7</v>
      </c>
      <c r="I369" s="223"/>
      <c r="J369" s="224">
        <f>ROUND(I369*H369,2)</f>
        <v>0</v>
      </c>
      <c r="K369" s="225"/>
      <c r="L369" s="43"/>
      <c r="M369" s="226" t="s">
        <v>1</v>
      </c>
      <c r="N369" s="227" t="s">
        <v>44</v>
      </c>
      <c r="O369" s="90"/>
      <c r="P369" s="228">
        <f>O369*H369</f>
        <v>0</v>
      </c>
      <c r="Q369" s="228">
        <v>0</v>
      </c>
      <c r="R369" s="228">
        <f>Q369*H369</f>
        <v>0</v>
      </c>
      <c r="S369" s="228">
        <v>0.03065</v>
      </c>
      <c r="T369" s="229">
        <f>S369*H369</f>
        <v>0.21454999999999999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0" t="s">
        <v>285</v>
      </c>
      <c r="AT369" s="230" t="s">
        <v>127</v>
      </c>
      <c r="AU369" s="230" t="s">
        <v>89</v>
      </c>
      <c r="AY369" s="16" t="s">
        <v>124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6" t="s">
        <v>87</v>
      </c>
      <c r="BK369" s="231">
        <f>ROUND(I369*H369,2)</f>
        <v>0</v>
      </c>
      <c r="BL369" s="16" t="s">
        <v>285</v>
      </c>
      <c r="BM369" s="230" t="s">
        <v>560</v>
      </c>
    </row>
    <row r="370" s="13" customFormat="1">
      <c r="A370" s="13"/>
      <c r="B370" s="232"/>
      <c r="C370" s="233"/>
      <c r="D370" s="234" t="s">
        <v>133</v>
      </c>
      <c r="E370" s="235" t="s">
        <v>1</v>
      </c>
      <c r="F370" s="236" t="s">
        <v>561</v>
      </c>
      <c r="G370" s="233"/>
      <c r="H370" s="237">
        <v>7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133</v>
      </c>
      <c r="AU370" s="243" t="s">
        <v>89</v>
      </c>
      <c r="AV370" s="13" t="s">
        <v>89</v>
      </c>
      <c r="AW370" s="13" t="s">
        <v>35</v>
      </c>
      <c r="AX370" s="13" t="s">
        <v>79</v>
      </c>
      <c r="AY370" s="243" t="s">
        <v>124</v>
      </c>
    </row>
    <row r="371" s="14" customFormat="1">
      <c r="A371" s="14"/>
      <c r="B371" s="244"/>
      <c r="C371" s="245"/>
      <c r="D371" s="234" t="s">
        <v>133</v>
      </c>
      <c r="E371" s="246" t="s">
        <v>1</v>
      </c>
      <c r="F371" s="247" t="s">
        <v>134</v>
      </c>
      <c r="G371" s="245"/>
      <c r="H371" s="248">
        <v>7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133</v>
      </c>
      <c r="AU371" s="254" t="s">
        <v>89</v>
      </c>
      <c r="AV371" s="14" t="s">
        <v>135</v>
      </c>
      <c r="AW371" s="14" t="s">
        <v>35</v>
      </c>
      <c r="AX371" s="14" t="s">
        <v>87</v>
      </c>
      <c r="AY371" s="254" t="s">
        <v>124</v>
      </c>
    </row>
    <row r="372" s="2" customFormat="1" ht="16.5" customHeight="1">
      <c r="A372" s="37"/>
      <c r="B372" s="38"/>
      <c r="C372" s="218" t="s">
        <v>562</v>
      </c>
      <c r="D372" s="218" t="s">
        <v>127</v>
      </c>
      <c r="E372" s="219" t="s">
        <v>563</v>
      </c>
      <c r="F372" s="220" t="s">
        <v>564</v>
      </c>
      <c r="G372" s="221" t="s">
        <v>433</v>
      </c>
      <c r="H372" s="222">
        <v>7</v>
      </c>
      <c r="I372" s="223"/>
      <c r="J372" s="224">
        <f>ROUND(I372*H372,2)</f>
        <v>0</v>
      </c>
      <c r="K372" s="225"/>
      <c r="L372" s="43"/>
      <c r="M372" s="226" t="s">
        <v>1</v>
      </c>
      <c r="N372" s="227" t="s">
        <v>44</v>
      </c>
      <c r="O372" s="90"/>
      <c r="P372" s="228">
        <f>O372*H372</f>
        <v>0</v>
      </c>
      <c r="Q372" s="228">
        <v>0</v>
      </c>
      <c r="R372" s="228">
        <f>Q372*H372</f>
        <v>0</v>
      </c>
      <c r="S372" s="228">
        <v>0.00263</v>
      </c>
      <c r="T372" s="229">
        <f>S372*H372</f>
        <v>0.018409999999999999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0" t="s">
        <v>285</v>
      </c>
      <c r="AT372" s="230" t="s">
        <v>127</v>
      </c>
      <c r="AU372" s="230" t="s">
        <v>89</v>
      </c>
      <c r="AY372" s="16" t="s">
        <v>124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6" t="s">
        <v>87</v>
      </c>
      <c r="BK372" s="231">
        <f>ROUND(I372*H372,2)</f>
        <v>0</v>
      </c>
      <c r="BL372" s="16" t="s">
        <v>285</v>
      </c>
      <c r="BM372" s="230" t="s">
        <v>565</v>
      </c>
    </row>
    <row r="373" s="2" customFormat="1">
      <c r="A373" s="37"/>
      <c r="B373" s="38"/>
      <c r="C373" s="39"/>
      <c r="D373" s="234" t="s">
        <v>139</v>
      </c>
      <c r="E373" s="39"/>
      <c r="F373" s="255" t="s">
        <v>566</v>
      </c>
      <c r="G373" s="39"/>
      <c r="H373" s="39"/>
      <c r="I373" s="256"/>
      <c r="J373" s="39"/>
      <c r="K373" s="39"/>
      <c r="L373" s="43"/>
      <c r="M373" s="257"/>
      <c r="N373" s="258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139</v>
      </c>
      <c r="AU373" s="16" t="s">
        <v>89</v>
      </c>
    </row>
    <row r="374" s="13" customFormat="1">
      <c r="A374" s="13"/>
      <c r="B374" s="232"/>
      <c r="C374" s="233"/>
      <c r="D374" s="234" t="s">
        <v>133</v>
      </c>
      <c r="E374" s="235" t="s">
        <v>1</v>
      </c>
      <c r="F374" s="236" t="s">
        <v>567</v>
      </c>
      <c r="G374" s="233"/>
      <c r="H374" s="237">
        <v>7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133</v>
      </c>
      <c r="AU374" s="243" t="s">
        <v>89</v>
      </c>
      <c r="AV374" s="13" t="s">
        <v>89</v>
      </c>
      <c r="AW374" s="13" t="s">
        <v>35</v>
      </c>
      <c r="AX374" s="13" t="s">
        <v>79</v>
      </c>
      <c r="AY374" s="243" t="s">
        <v>124</v>
      </c>
    </row>
    <row r="375" s="14" customFormat="1">
      <c r="A375" s="14"/>
      <c r="B375" s="244"/>
      <c r="C375" s="245"/>
      <c r="D375" s="234" t="s">
        <v>133</v>
      </c>
      <c r="E375" s="246" t="s">
        <v>1</v>
      </c>
      <c r="F375" s="247" t="s">
        <v>134</v>
      </c>
      <c r="G375" s="245"/>
      <c r="H375" s="248">
        <v>7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133</v>
      </c>
      <c r="AU375" s="254" t="s">
        <v>89</v>
      </c>
      <c r="AV375" s="14" t="s">
        <v>135</v>
      </c>
      <c r="AW375" s="14" t="s">
        <v>35</v>
      </c>
      <c r="AX375" s="14" t="s">
        <v>87</v>
      </c>
      <c r="AY375" s="254" t="s">
        <v>124</v>
      </c>
    </row>
    <row r="376" s="2" customFormat="1" ht="16.5" customHeight="1">
      <c r="A376" s="37"/>
      <c r="B376" s="38"/>
      <c r="C376" s="218" t="s">
        <v>568</v>
      </c>
      <c r="D376" s="218" t="s">
        <v>127</v>
      </c>
      <c r="E376" s="219" t="s">
        <v>569</v>
      </c>
      <c r="F376" s="220" t="s">
        <v>570</v>
      </c>
      <c r="G376" s="221" t="s">
        <v>433</v>
      </c>
      <c r="H376" s="222">
        <v>2</v>
      </c>
      <c r="I376" s="223"/>
      <c r="J376" s="224">
        <f>ROUND(I376*H376,2)</f>
        <v>0</v>
      </c>
      <c r="K376" s="225"/>
      <c r="L376" s="43"/>
      <c r="M376" s="226" t="s">
        <v>1</v>
      </c>
      <c r="N376" s="227" t="s">
        <v>44</v>
      </c>
      <c r="O376" s="90"/>
      <c r="P376" s="228">
        <f>O376*H376</f>
        <v>0</v>
      </c>
      <c r="Q376" s="228">
        <v>0.0012999999999999999</v>
      </c>
      <c r="R376" s="228">
        <f>Q376*H376</f>
        <v>0.0025999999999999999</v>
      </c>
      <c r="S376" s="228">
        <v>0</v>
      </c>
      <c r="T376" s="229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0" t="s">
        <v>285</v>
      </c>
      <c r="AT376" s="230" t="s">
        <v>127</v>
      </c>
      <c r="AU376" s="230" t="s">
        <v>89</v>
      </c>
      <c r="AY376" s="16" t="s">
        <v>124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6" t="s">
        <v>87</v>
      </c>
      <c r="BK376" s="231">
        <f>ROUND(I376*H376,2)</f>
        <v>0</v>
      </c>
      <c r="BL376" s="16" t="s">
        <v>285</v>
      </c>
      <c r="BM376" s="230" t="s">
        <v>571</v>
      </c>
    </row>
    <row r="377" s="13" customFormat="1">
      <c r="A377" s="13"/>
      <c r="B377" s="232"/>
      <c r="C377" s="233"/>
      <c r="D377" s="234" t="s">
        <v>133</v>
      </c>
      <c r="E377" s="235" t="s">
        <v>1</v>
      </c>
      <c r="F377" s="236" t="s">
        <v>572</v>
      </c>
      <c r="G377" s="233"/>
      <c r="H377" s="237">
        <v>2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133</v>
      </c>
      <c r="AU377" s="243" t="s">
        <v>89</v>
      </c>
      <c r="AV377" s="13" t="s">
        <v>89</v>
      </c>
      <c r="AW377" s="13" t="s">
        <v>35</v>
      </c>
      <c r="AX377" s="13" t="s">
        <v>79</v>
      </c>
      <c r="AY377" s="243" t="s">
        <v>124</v>
      </c>
    </row>
    <row r="378" s="14" customFormat="1">
      <c r="A378" s="14"/>
      <c r="B378" s="244"/>
      <c r="C378" s="245"/>
      <c r="D378" s="234" t="s">
        <v>133</v>
      </c>
      <c r="E378" s="246" t="s">
        <v>1</v>
      </c>
      <c r="F378" s="247" t="s">
        <v>134</v>
      </c>
      <c r="G378" s="245"/>
      <c r="H378" s="248">
        <v>2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133</v>
      </c>
      <c r="AU378" s="254" t="s">
        <v>89</v>
      </c>
      <c r="AV378" s="14" t="s">
        <v>135</v>
      </c>
      <c r="AW378" s="14" t="s">
        <v>35</v>
      </c>
      <c r="AX378" s="14" t="s">
        <v>87</v>
      </c>
      <c r="AY378" s="254" t="s">
        <v>124</v>
      </c>
    </row>
    <row r="379" s="2" customFormat="1" ht="16.5" customHeight="1">
      <c r="A379" s="37"/>
      <c r="B379" s="38"/>
      <c r="C379" s="218" t="s">
        <v>573</v>
      </c>
      <c r="D379" s="218" t="s">
        <v>127</v>
      </c>
      <c r="E379" s="219" t="s">
        <v>574</v>
      </c>
      <c r="F379" s="220" t="s">
        <v>575</v>
      </c>
      <c r="G379" s="221" t="s">
        <v>433</v>
      </c>
      <c r="H379" s="222">
        <v>7</v>
      </c>
      <c r="I379" s="223"/>
      <c r="J379" s="224">
        <f>ROUND(I379*H379,2)</f>
        <v>0</v>
      </c>
      <c r="K379" s="225"/>
      <c r="L379" s="43"/>
      <c r="M379" s="226" t="s">
        <v>1</v>
      </c>
      <c r="N379" s="227" t="s">
        <v>44</v>
      </c>
      <c r="O379" s="90"/>
      <c r="P379" s="228">
        <f>O379*H379</f>
        <v>0</v>
      </c>
      <c r="Q379" s="228">
        <v>0.0015200000000000001</v>
      </c>
      <c r="R379" s="228">
        <f>Q379*H379</f>
        <v>0.01064</v>
      </c>
      <c r="S379" s="228">
        <v>0</v>
      </c>
      <c r="T379" s="22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0" t="s">
        <v>285</v>
      </c>
      <c r="AT379" s="230" t="s">
        <v>127</v>
      </c>
      <c r="AU379" s="230" t="s">
        <v>89</v>
      </c>
      <c r="AY379" s="16" t="s">
        <v>124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6" t="s">
        <v>87</v>
      </c>
      <c r="BK379" s="231">
        <f>ROUND(I379*H379,2)</f>
        <v>0</v>
      </c>
      <c r="BL379" s="16" t="s">
        <v>285</v>
      </c>
      <c r="BM379" s="230" t="s">
        <v>576</v>
      </c>
    </row>
    <row r="380" s="13" customFormat="1">
      <c r="A380" s="13"/>
      <c r="B380" s="232"/>
      <c r="C380" s="233"/>
      <c r="D380" s="234" t="s">
        <v>133</v>
      </c>
      <c r="E380" s="235" t="s">
        <v>1</v>
      </c>
      <c r="F380" s="236" t="s">
        <v>577</v>
      </c>
      <c r="G380" s="233"/>
      <c r="H380" s="237">
        <v>7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133</v>
      </c>
      <c r="AU380" s="243" t="s">
        <v>89</v>
      </c>
      <c r="AV380" s="13" t="s">
        <v>89</v>
      </c>
      <c r="AW380" s="13" t="s">
        <v>35</v>
      </c>
      <c r="AX380" s="13" t="s">
        <v>79</v>
      </c>
      <c r="AY380" s="243" t="s">
        <v>124</v>
      </c>
    </row>
    <row r="381" s="14" customFormat="1">
      <c r="A381" s="14"/>
      <c r="B381" s="244"/>
      <c r="C381" s="245"/>
      <c r="D381" s="234" t="s">
        <v>133</v>
      </c>
      <c r="E381" s="246" t="s">
        <v>1</v>
      </c>
      <c r="F381" s="247" t="s">
        <v>134</v>
      </c>
      <c r="G381" s="245"/>
      <c r="H381" s="248">
        <v>7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133</v>
      </c>
      <c r="AU381" s="254" t="s">
        <v>89</v>
      </c>
      <c r="AV381" s="14" t="s">
        <v>135</v>
      </c>
      <c r="AW381" s="14" t="s">
        <v>35</v>
      </c>
      <c r="AX381" s="14" t="s">
        <v>87</v>
      </c>
      <c r="AY381" s="254" t="s">
        <v>124</v>
      </c>
    </row>
    <row r="382" s="2" customFormat="1" ht="16.5" customHeight="1">
      <c r="A382" s="37"/>
      <c r="B382" s="38"/>
      <c r="C382" s="218" t="s">
        <v>578</v>
      </c>
      <c r="D382" s="218" t="s">
        <v>127</v>
      </c>
      <c r="E382" s="219" t="s">
        <v>579</v>
      </c>
      <c r="F382" s="220" t="s">
        <v>580</v>
      </c>
      <c r="G382" s="221" t="s">
        <v>263</v>
      </c>
      <c r="H382" s="222">
        <v>2</v>
      </c>
      <c r="I382" s="223"/>
      <c r="J382" s="224">
        <f>ROUND(I382*H382,2)</f>
        <v>0</v>
      </c>
      <c r="K382" s="225"/>
      <c r="L382" s="43"/>
      <c r="M382" s="226" t="s">
        <v>1</v>
      </c>
      <c r="N382" s="227" t="s">
        <v>44</v>
      </c>
      <c r="O382" s="90"/>
      <c r="P382" s="228">
        <f>O382*H382</f>
        <v>0</v>
      </c>
      <c r="Q382" s="228">
        <v>0</v>
      </c>
      <c r="R382" s="228">
        <f>Q382*H382</f>
        <v>0</v>
      </c>
      <c r="S382" s="228">
        <v>0.020109999999999999</v>
      </c>
      <c r="T382" s="229">
        <f>S382*H382</f>
        <v>0.040219999999999999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0" t="s">
        <v>285</v>
      </c>
      <c r="AT382" s="230" t="s">
        <v>127</v>
      </c>
      <c r="AU382" s="230" t="s">
        <v>89</v>
      </c>
      <c r="AY382" s="16" t="s">
        <v>124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6" t="s">
        <v>87</v>
      </c>
      <c r="BK382" s="231">
        <f>ROUND(I382*H382,2)</f>
        <v>0</v>
      </c>
      <c r="BL382" s="16" t="s">
        <v>285</v>
      </c>
      <c r="BM382" s="230" t="s">
        <v>581</v>
      </c>
    </row>
    <row r="383" s="13" customFormat="1">
      <c r="A383" s="13"/>
      <c r="B383" s="232"/>
      <c r="C383" s="233"/>
      <c r="D383" s="234" t="s">
        <v>133</v>
      </c>
      <c r="E383" s="235" t="s">
        <v>1</v>
      </c>
      <c r="F383" s="236" t="s">
        <v>89</v>
      </c>
      <c r="G383" s="233"/>
      <c r="H383" s="237">
        <v>2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133</v>
      </c>
      <c r="AU383" s="243" t="s">
        <v>89</v>
      </c>
      <c r="AV383" s="13" t="s">
        <v>89</v>
      </c>
      <c r="AW383" s="13" t="s">
        <v>35</v>
      </c>
      <c r="AX383" s="13" t="s">
        <v>79</v>
      </c>
      <c r="AY383" s="243" t="s">
        <v>124</v>
      </c>
    </row>
    <row r="384" s="14" customFormat="1">
      <c r="A384" s="14"/>
      <c r="B384" s="244"/>
      <c r="C384" s="245"/>
      <c r="D384" s="234" t="s">
        <v>133</v>
      </c>
      <c r="E384" s="246" t="s">
        <v>1</v>
      </c>
      <c r="F384" s="247" t="s">
        <v>134</v>
      </c>
      <c r="G384" s="245"/>
      <c r="H384" s="248">
        <v>2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133</v>
      </c>
      <c r="AU384" s="254" t="s">
        <v>89</v>
      </c>
      <c r="AV384" s="14" t="s">
        <v>135</v>
      </c>
      <c r="AW384" s="14" t="s">
        <v>35</v>
      </c>
      <c r="AX384" s="14" t="s">
        <v>87</v>
      </c>
      <c r="AY384" s="254" t="s">
        <v>124</v>
      </c>
    </row>
    <row r="385" s="2" customFormat="1" ht="24.15" customHeight="1">
      <c r="A385" s="37"/>
      <c r="B385" s="38"/>
      <c r="C385" s="218" t="s">
        <v>582</v>
      </c>
      <c r="D385" s="218" t="s">
        <v>127</v>
      </c>
      <c r="E385" s="219" t="s">
        <v>583</v>
      </c>
      <c r="F385" s="220" t="s">
        <v>584</v>
      </c>
      <c r="G385" s="221" t="s">
        <v>263</v>
      </c>
      <c r="H385" s="222">
        <v>4</v>
      </c>
      <c r="I385" s="223"/>
      <c r="J385" s="224">
        <f>ROUND(I385*H385,2)</f>
        <v>0</v>
      </c>
      <c r="K385" s="225"/>
      <c r="L385" s="43"/>
      <c r="M385" s="226" t="s">
        <v>1</v>
      </c>
      <c r="N385" s="227" t="s">
        <v>44</v>
      </c>
      <c r="O385" s="90"/>
      <c r="P385" s="228">
        <f>O385*H385</f>
        <v>0</v>
      </c>
      <c r="Q385" s="228">
        <v>0.00115</v>
      </c>
      <c r="R385" s="228">
        <f>Q385*H385</f>
        <v>0.0045999999999999999</v>
      </c>
      <c r="S385" s="228">
        <v>0</v>
      </c>
      <c r="T385" s="22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0" t="s">
        <v>285</v>
      </c>
      <c r="AT385" s="230" t="s">
        <v>127</v>
      </c>
      <c r="AU385" s="230" t="s">
        <v>89</v>
      </c>
      <c r="AY385" s="16" t="s">
        <v>124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6" t="s">
        <v>87</v>
      </c>
      <c r="BK385" s="231">
        <f>ROUND(I385*H385,2)</f>
        <v>0</v>
      </c>
      <c r="BL385" s="16" t="s">
        <v>285</v>
      </c>
      <c r="BM385" s="230" t="s">
        <v>585</v>
      </c>
    </row>
    <row r="386" s="13" customFormat="1">
      <c r="A386" s="13"/>
      <c r="B386" s="232"/>
      <c r="C386" s="233"/>
      <c r="D386" s="234" t="s">
        <v>133</v>
      </c>
      <c r="E386" s="235" t="s">
        <v>1</v>
      </c>
      <c r="F386" s="236" t="s">
        <v>586</v>
      </c>
      <c r="G386" s="233"/>
      <c r="H386" s="237">
        <v>2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133</v>
      </c>
      <c r="AU386" s="243" t="s">
        <v>89</v>
      </c>
      <c r="AV386" s="13" t="s">
        <v>89</v>
      </c>
      <c r="AW386" s="13" t="s">
        <v>35</v>
      </c>
      <c r="AX386" s="13" t="s">
        <v>79</v>
      </c>
      <c r="AY386" s="243" t="s">
        <v>124</v>
      </c>
    </row>
    <row r="387" s="13" customFormat="1">
      <c r="A387" s="13"/>
      <c r="B387" s="232"/>
      <c r="C387" s="233"/>
      <c r="D387" s="234" t="s">
        <v>133</v>
      </c>
      <c r="E387" s="235" t="s">
        <v>1</v>
      </c>
      <c r="F387" s="236" t="s">
        <v>587</v>
      </c>
      <c r="G387" s="233"/>
      <c r="H387" s="237">
        <v>2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133</v>
      </c>
      <c r="AU387" s="243" t="s">
        <v>89</v>
      </c>
      <c r="AV387" s="13" t="s">
        <v>89</v>
      </c>
      <c r="AW387" s="13" t="s">
        <v>35</v>
      </c>
      <c r="AX387" s="13" t="s">
        <v>79</v>
      </c>
      <c r="AY387" s="243" t="s">
        <v>124</v>
      </c>
    </row>
    <row r="388" s="14" customFormat="1">
      <c r="A388" s="14"/>
      <c r="B388" s="244"/>
      <c r="C388" s="245"/>
      <c r="D388" s="234" t="s">
        <v>133</v>
      </c>
      <c r="E388" s="246" t="s">
        <v>1</v>
      </c>
      <c r="F388" s="247" t="s">
        <v>134</v>
      </c>
      <c r="G388" s="245"/>
      <c r="H388" s="248">
        <v>4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133</v>
      </c>
      <c r="AU388" s="254" t="s">
        <v>89</v>
      </c>
      <c r="AV388" s="14" t="s">
        <v>135</v>
      </c>
      <c r="AW388" s="14" t="s">
        <v>35</v>
      </c>
      <c r="AX388" s="14" t="s">
        <v>87</v>
      </c>
      <c r="AY388" s="254" t="s">
        <v>124</v>
      </c>
    </row>
    <row r="389" s="2" customFormat="1" ht="24.15" customHeight="1">
      <c r="A389" s="37"/>
      <c r="B389" s="38"/>
      <c r="C389" s="262" t="s">
        <v>588</v>
      </c>
      <c r="D389" s="262" t="s">
        <v>226</v>
      </c>
      <c r="E389" s="263" t="s">
        <v>589</v>
      </c>
      <c r="F389" s="264" t="s">
        <v>590</v>
      </c>
      <c r="G389" s="265" t="s">
        <v>263</v>
      </c>
      <c r="H389" s="266">
        <v>2</v>
      </c>
      <c r="I389" s="267"/>
      <c r="J389" s="268">
        <f>ROUND(I389*H389,2)</f>
        <v>0</v>
      </c>
      <c r="K389" s="269"/>
      <c r="L389" s="270"/>
      <c r="M389" s="271" t="s">
        <v>1</v>
      </c>
      <c r="N389" s="272" t="s">
        <v>44</v>
      </c>
      <c r="O389" s="90"/>
      <c r="P389" s="228">
        <f>O389*H389</f>
        <v>0</v>
      </c>
      <c r="Q389" s="228">
        <v>0.00148</v>
      </c>
      <c r="R389" s="228">
        <f>Q389*H389</f>
        <v>0.00296</v>
      </c>
      <c r="S389" s="228">
        <v>0</v>
      </c>
      <c r="T389" s="229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0" t="s">
        <v>371</v>
      </c>
      <c r="AT389" s="230" t="s">
        <v>226</v>
      </c>
      <c r="AU389" s="230" t="s">
        <v>89</v>
      </c>
      <c r="AY389" s="16" t="s">
        <v>124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6" t="s">
        <v>87</v>
      </c>
      <c r="BK389" s="231">
        <f>ROUND(I389*H389,2)</f>
        <v>0</v>
      </c>
      <c r="BL389" s="16" t="s">
        <v>285</v>
      </c>
      <c r="BM389" s="230" t="s">
        <v>591</v>
      </c>
    </row>
    <row r="390" s="13" customFormat="1">
      <c r="A390" s="13"/>
      <c r="B390" s="232"/>
      <c r="C390" s="233"/>
      <c r="D390" s="234" t="s">
        <v>133</v>
      </c>
      <c r="E390" s="235" t="s">
        <v>1</v>
      </c>
      <c r="F390" s="236" t="s">
        <v>89</v>
      </c>
      <c r="G390" s="233"/>
      <c r="H390" s="237">
        <v>2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133</v>
      </c>
      <c r="AU390" s="243" t="s">
        <v>89</v>
      </c>
      <c r="AV390" s="13" t="s">
        <v>89</v>
      </c>
      <c r="AW390" s="13" t="s">
        <v>35</v>
      </c>
      <c r="AX390" s="13" t="s">
        <v>79</v>
      </c>
      <c r="AY390" s="243" t="s">
        <v>124</v>
      </c>
    </row>
    <row r="391" s="14" customFormat="1">
      <c r="A391" s="14"/>
      <c r="B391" s="244"/>
      <c r="C391" s="245"/>
      <c r="D391" s="234" t="s">
        <v>133</v>
      </c>
      <c r="E391" s="246" t="s">
        <v>1</v>
      </c>
      <c r="F391" s="247" t="s">
        <v>134</v>
      </c>
      <c r="G391" s="245"/>
      <c r="H391" s="248">
        <v>2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133</v>
      </c>
      <c r="AU391" s="254" t="s">
        <v>89</v>
      </c>
      <c r="AV391" s="14" t="s">
        <v>135</v>
      </c>
      <c r="AW391" s="14" t="s">
        <v>35</v>
      </c>
      <c r="AX391" s="14" t="s">
        <v>87</v>
      </c>
      <c r="AY391" s="254" t="s">
        <v>124</v>
      </c>
    </row>
    <row r="392" s="2" customFormat="1" ht="24.15" customHeight="1">
      <c r="A392" s="37"/>
      <c r="B392" s="38"/>
      <c r="C392" s="262" t="s">
        <v>592</v>
      </c>
      <c r="D392" s="262" t="s">
        <v>226</v>
      </c>
      <c r="E392" s="263" t="s">
        <v>593</v>
      </c>
      <c r="F392" s="264" t="s">
        <v>594</v>
      </c>
      <c r="G392" s="265" t="s">
        <v>263</v>
      </c>
      <c r="H392" s="266">
        <v>2</v>
      </c>
      <c r="I392" s="267"/>
      <c r="J392" s="268">
        <f>ROUND(I392*H392,2)</f>
        <v>0</v>
      </c>
      <c r="K392" s="269"/>
      <c r="L392" s="270"/>
      <c r="M392" s="271" t="s">
        <v>1</v>
      </c>
      <c r="N392" s="272" t="s">
        <v>44</v>
      </c>
      <c r="O392" s="90"/>
      <c r="P392" s="228">
        <f>O392*H392</f>
        <v>0</v>
      </c>
      <c r="Q392" s="228">
        <v>0.0016999999999999999</v>
      </c>
      <c r="R392" s="228">
        <f>Q392*H392</f>
        <v>0.0033999999999999998</v>
      </c>
      <c r="S392" s="228">
        <v>0</v>
      </c>
      <c r="T392" s="229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0" t="s">
        <v>371</v>
      </c>
      <c r="AT392" s="230" t="s">
        <v>226</v>
      </c>
      <c r="AU392" s="230" t="s">
        <v>89</v>
      </c>
      <c r="AY392" s="16" t="s">
        <v>124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6" t="s">
        <v>87</v>
      </c>
      <c r="BK392" s="231">
        <f>ROUND(I392*H392,2)</f>
        <v>0</v>
      </c>
      <c r="BL392" s="16" t="s">
        <v>285</v>
      </c>
      <c r="BM392" s="230" t="s">
        <v>595</v>
      </c>
    </row>
    <row r="393" s="13" customFormat="1">
      <c r="A393" s="13"/>
      <c r="B393" s="232"/>
      <c r="C393" s="233"/>
      <c r="D393" s="234" t="s">
        <v>133</v>
      </c>
      <c r="E393" s="235" t="s">
        <v>1</v>
      </c>
      <c r="F393" s="236" t="s">
        <v>89</v>
      </c>
      <c r="G393" s="233"/>
      <c r="H393" s="237">
        <v>2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133</v>
      </c>
      <c r="AU393" s="243" t="s">
        <v>89</v>
      </c>
      <c r="AV393" s="13" t="s">
        <v>89</v>
      </c>
      <c r="AW393" s="13" t="s">
        <v>35</v>
      </c>
      <c r="AX393" s="13" t="s">
        <v>79</v>
      </c>
      <c r="AY393" s="243" t="s">
        <v>124</v>
      </c>
    </row>
    <row r="394" s="14" customFormat="1">
      <c r="A394" s="14"/>
      <c r="B394" s="244"/>
      <c r="C394" s="245"/>
      <c r="D394" s="234" t="s">
        <v>133</v>
      </c>
      <c r="E394" s="246" t="s">
        <v>1</v>
      </c>
      <c r="F394" s="247" t="s">
        <v>134</v>
      </c>
      <c r="G394" s="245"/>
      <c r="H394" s="248">
        <v>2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4" t="s">
        <v>133</v>
      </c>
      <c r="AU394" s="254" t="s">
        <v>89</v>
      </c>
      <c r="AV394" s="14" t="s">
        <v>135</v>
      </c>
      <c r="AW394" s="14" t="s">
        <v>35</v>
      </c>
      <c r="AX394" s="14" t="s">
        <v>87</v>
      </c>
      <c r="AY394" s="254" t="s">
        <v>124</v>
      </c>
    </row>
    <row r="395" s="2" customFormat="1" ht="16.5" customHeight="1">
      <c r="A395" s="37"/>
      <c r="B395" s="38"/>
      <c r="C395" s="218" t="s">
        <v>596</v>
      </c>
      <c r="D395" s="218" t="s">
        <v>127</v>
      </c>
      <c r="E395" s="219" t="s">
        <v>597</v>
      </c>
      <c r="F395" s="220" t="s">
        <v>598</v>
      </c>
      <c r="G395" s="221" t="s">
        <v>263</v>
      </c>
      <c r="H395" s="222">
        <v>7</v>
      </c>
      <c r="I395" s="223"/>
      <c r="J395" s="224">
        <f>ROUND(I395*H395,2)</f>
        <v>0</v>
      </c>
      <c r="K395" s="225"/>
      <c r="L395" s="43"/>
      <c r="M395" s="226" t="s">
        <v>1</v>
      </c>
      <c r="N395" s="227" t="s">
        <v>44</v>
      </c>
      <c r="O395" s="90"/>
      <c r="P395" s="228">
        <f>O395*H395</f>
        <v>0</v>
      </c>
      <c r="Q395" s="228">
        <v>3.0000000000000001E-05</v>
      </c>
      <c r="R395" s="228">
        <f>Q395*H395</f>
        <v>0.00021000000000000001</v>
      </c>
      <c r="S395" s="228">
        <v>0</v>
      </c>
      <c r="T395" s="229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0" t="s">
        <v>285</v>
      </c>
      <c r="AT395" s="230" t="s">
        <v>127</v>
      </c>
      <c r="AU395" s="230" t="s">
        <v>89</v>
      </c>
      <c r="AY395" s="16" t="s">
        <v>124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6" t="s">
        <v>87</v>
      </c>
      <c r="BK395" s="231">
        <f>ROUND(I395*H395,2)</f>
        <v>0</v>
      </c>
      <c r="BL395" s="16" t="s">
        <v>285</v>
      </c>
      <c r="BM395" s="230" t="s">
        <v>599</v>
      </c>
    </row>
    <row r="396" s="13" customFormat="1">
      <c r="A396" s="13"/>
      <c r="B396" s="232"/>
      <c r="C396" s="233"/>
      <c r="D396" s="234" t="s">
        <v>133</v>
      </c>
      <c r="E396" s="235" t="s">
        <v>1</v>
      </c>
      <c r="F396" s="236" t="s">
        <v>600</v>
      </c>
      <c r="G396" s="233"/>
      <c r="H396" s="237">
        <v>7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133</v>
      </c>
      <c r="AU396" s="243" t="s">
        <v>89</v>
      </c>
      <c r="AV396" s="13" t="s">
        <v>89</v>
      </c>
      <c r="AW396" s="13" t="s">
        <v>35</v>
      </c>
      <c r="AX396" s="13" t="s">
        <v>79</v>
      </c>
      <c r="AY396" s="243" t="s">
        <v>124</v>
      </c>
    </row>
    <row r="397" s="14" customFormat="1">
      <c r="A397" s="14"/>
      <c r="B397" s="244"/>
      <c r="C397" s="245"/>
      <c r="D397" s="234" t="s">
        <v>133</v>
      </c>
      <c r="E397" s="246" t="s">
        <v>1</v>
      </c>
      <c r="F397" s="247" t="s">
        <v>134</v>
      </c>
      <c r="G397" s="245"/>
      <c r="H397" s="248">
        <v>7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133</v>
      </c>
      <c r="AU397" s="254" t="s">
        <v>89</v>
      </c>
      <c r="AV397" s="14" t="s">
        <v>135</v>
      </c>
      <c r="AW397" s="14" t="s">
        <v>35</v>
      </c>
      <c r="AX397" s="14" t="s">
        <v>87</v>
      </c>
      <c r="AY397" s="254" t="s">
        <v>124</v>
      </c>
    </row>
    <row r="398" s="2" customFormat="1" ht="16.5" customHeight="1">
      <c r="A398" s="37"/>
      <c r="B398" s="38"/>
      <c r="C398" s="262" t="s">
        <v>601</v>
      </c>
      <c r="D398" s="262" t="s">
        <v>226</v>
      </c>
      <c r="E398" s="263" t="s">
        <v>602</v>
      </c>
      <c r="F398" s="264" t="s">
        <v>603</v>
      </c>
      <c r="G398" s="265" t="s">
        <v>263</v>
      </c>
      <c r="H398" s="266">
        <v>7</v>
      </c>
      <c r="I398" s="267"/>
      <c r="J398" s="268">
        <f>ROUND(I398*H398,2)</f>
        <v>0</v>
      </c>
      <c r="K398" s="269"/>
      <c r="L398" s="270"/>
      <c r="M398" s="271" t="s">
        <v>1</v>
      </c>
      <c r="N398" s="272" t="s">
        <v>44</v>
      </c>
      <c r="O398" s="90"/>
      <c r="P398" s="228">
        <f>O398*H398</f>
        <v>0</v>
      </c>
      <c r="Q398" s="228">
        <v>0.00025999999999999998</v>
      </c>
      <c r="R398" s="228">
        <f>Q398*H398</f>
        <v>0.0018199999999999998</v>
      </c>
      <c r="S398" s="228">
        <v>0</v>
      </c>
      <c r="T398" s="22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0" t="s">
        <v>371</v>
      </c>
      <c r="AT398" s="230" t="s">
        <v>226</v>
      </c>
      <c r="AU398" s="230" t="s">
        <v>89</v>
      </c>
      <c r="AY398" s="16" t="s">
        <v>124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6" t="s">
        <v>87</v>
      </c>
      <c r="BK398" s="231">
        <f>ROUND(I398*H398,2)</f>
        <v>0</v>
      </c>
      <c r="BL398" s="16" t="s">
        <v>285</v>
      </c>
      <c r="BM398" s="230" t="s">
        <v>604</v>
      </c>
    </row>
    <row r="399" s="13" customFormat="1">
      <c r="A399" s="13"/>
      <c r="B399" s="232"/>
      <c r="C399" s="233"/>
      <c r="D399" s="234" t="s">
        <v>133</v>
      </c>
      <c r="E399" s="235" t="s">
        <v>1</v>
      </c>
      <c r="F399" s="236" t="s">
        <v>600</v>
      </c>
      <c r="G399" s="233"/>
      <c r="H399" s="237">
        <v>7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133</v>
      </c>
      <c r="AU399" s="243" t="s">
        <v>89</v>
      </c>
      <c r="AV399" s="13" t="s">
        <v>89</v>
      </c>
      <c r="AW399" s="13" t="s">
        <v>35</v>
      </c>
      <c r="AX399" s="13" t="s">
        <v>79</v>
      </c>
      <c r="AY399" s="243" t="s">
        <v>124</v>
      </c>
    </row>
    <row r="400" s="14" customFormat="1">
      <c r="A400" s="14"/>
      <c r="B400" s="244"/>
      <c r="C400" s="245"/>
      <c r="D400" s="234" t="s">
        <v>133</v>
      </c>
      <c r="E400" s="246" t="s">
        <v>1</v>
      </c>
      <c r="F400" s="247" t="s">
        <v>134</v>
      </c>
      <c r="G400" s="245"/>
      <c r="H400" s="248">
        <v>7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133</v>
      </c>
      <c r="AU400" s="254" t="s">
        <v>89</v>
      </c>
      <c r="AV400" s="14" t="s">
        <v>135</v>
      </c>
      <c r="AW400" s="14" t="s">
        <v>35</v>
      </c>
      <c r="AX400" s="14" t="s">
        <v>87</v>
      </c>
      <c r="AY400" s="254" t="s">
        <v>124</v>
      </c>
    </row>
    <row r="401" s="2" customFormat="1" ht="24.15" customHeight="1">
      <c r="A401" s="37"/>
      <c r="B401" s="38"/>
      <c r="C401" s="218" t="s">
        <v>605</v>
      </c>
      <c r="D401" s="218" t="s">
        <v>127</v>
      </c>
      <c r="E401" s="219" t="s">
        <v>606</v>
      </c>
      <c r="F401" s="220" t="s">
        <v>607</v>
      </c>
      <c r="G401" s="221" t="s">
        <v>477</v>
      </c>
      <c r="H401" s="273"/>
      <c r="I401" s="223"/>
      <c r="J401" s="224">
        <f>ROUND(I401*H401,2)</f>
        <v>0</v>
      </c>
      <c r="K401" s="225"/>
      <c r="L401" s="43"/>
      <c r="M401" s="226" t="s">
        <v>1</v>
      </c>
      <c r="N401" s="227" t="s">
        <v>44</v>
      </c>
      <c r="O401" s="90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0" t="s">
        <v>285</v>
      </c>
      <c r="AT401" s="230" t="s">
        <v>127</v>
      </c>
      <c r="AU401" s="230" t="s">
        <v>89</v>
      </c>
      <c r="AY401" s="16" t="s">
        <v>124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6" t="s">
        <v>87</v>
      </c>
      <c r="BK401" s="231">
        <f>ROUND(I401*H401,2)</f>
        <v>0</v>
      </c>
      <c r="BL401" s="16" t="s">
        <v>285</v>
      </c>
      <c r="BM401" s="230" t="s">
        <v>608</v>
      </c>
    </row>
    <row r="402" s="12" customFormat="1" ht="22.8" customHeight="1">
      <c r="A402" s="12"/>
      <c r="B402" s="202"/>
      <c r="C402" s="203"/>
      <c r="D402" s="204" t="s">
        <v>78</v>
      </c>
      <c r="E402" s="216" t="s">
        <v>609</v>
      </c>
      <c r="F402" s="216" t="s">
        <v>610</v>
      </c>
      <c r="G402" s="203"/>
      <c r="H402" s="203"/>
      <c r="I402" s="206"/>
      <c r="J402" s="217">
        <f>BK402</f>
        <v>0</v>
      </c>
      <c r="K402" s="203"/>
      <c r="L402" s="208"/>
      <c r="M402" s="209"/>
      <c r="N402" s="210"/>
      <c r="O402" s="210"/>
      <c r="P402" s="211">
        <f>SUM(P403:P449)</f>
        <v>0</v>
      </c>
      <c r="Q402" s="210"/>
      <c r="R402" s="211">
        <f>SUM(R403:R449)</f>
        <v>0.25394</v>
      </c>
      <c r="S402" s="210"/>
      <c r="T402" s="212">
        <f>SUM(T403:T449)</f>
        <v>0.20342000000000002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3" t="s">
        <v>89</v>
      </c>
      <c r="AT402" s="214" t="s">
        <v>78</v>
      </c>
      <c r="AU402" s="214" t="s">
        <v>87</v>
      </c>
      <c r="AY402" s="213" t="s">
        <v>124</v>
      </c>
      <c r="BK402" s="215">
        <f>SUM(BK403:BK449)</f>
        <v>0</v>
      </c>
    </row>
    <row r="403" s="2" customFormat="1" ht="24.15" customHeight="1">
      <c r="A403" s="37"/>
      <c r="B403" s="38"/>
      <c r="C403" s="218" t="s">
        <v>611</v>
      </c>
      <c r="D403" s="218" t="s">
        <v>127</v>
      </c>
      <c r="E403" s="219" t="s">
        <v>612</v>
      </c>
      <c r="F403" s="220" t="s">
        <v>613</v>
      </c>
      <c r="G403" s="221" t="s">
        <v>433</v>
      </c>
      <c r="H403" s="222">
        <v>200</v>
      </c>
      <c r="I403" s="223"/>
      <c r="J403" s="224">
        <f>ROUND(I403*H403,2)</f>
        <v>0</v>
      </c>
      <c r="K403" s="225"/>
      <c r="L403" s="43"/>
      <c r="M403" s="226" t="s">
        <v>1</v>
      </c>
      <c r="N403" s="227" t="s">
        <v>44</v>
      </c>
      <c r="O403" s="90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0" t="s">
        <v>285</v>
      </c>
      <c r="AT403" s="230" t="s">
        <v>127</v>
      </c>
      <c r="AU403" s="230" t="s">
        <v>89</v>
      </c>
      <c r="AY403" s="16" t="s">
        <v>124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6" t="s">
        <v>87</v>
      </c>
      <c r="BK403" s="231">
        <f>ROUND(I403*H403,2)</f>
        <v>0</v>
      </c>
      <c r="BL403" s="16" t="s">
        <v>285</v>
      </c>
      <c r="BM403" s="230" t="s">
        <v>614</v>
      </c>
    </row>
    <row r="404" s="13" customFormat="1">
      <c r="A404" s="13"/>
      <c r="B404" s="232"/>
      <c r="C404" s="233"/>
      <c r="D404" s="234" t="s">
        <v>133</v>
      </c>
      <c r="E404" s="235" t="s">
        <v>1</v>
      </c>
      <c r="F404" s="236" t="s">
        <v>615</v>
      </c>
      <c r="G404" s="233"/>
      <c r="H404" s="237">
        <v>200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133</v>
      </c>
      <c r="AU404" s="243" t="s">
        <v>89</v>
      </c>
      <c r="AV404" s="13" t="s">
        <v>89</v>
      </c>
      <c r="AW404" s="13" t="s">
        <v>35</v>
      </c>
      <c r="AX404" s="13" t="s">
        <v>79</v>
      </c>
      <c r="AY404" s="243" t="s">
        <v>124</v>
      </c>
    </row>
    <row r="405" s="14" customFormat="1">
      <c r="A405" s="14"/>
      <c r="B405" s="244"/>
      <c r="C405" s="245"/>
      <c r="D405" s="234" t="s">
        <v>133</v>
      </c>
      <c r="E405" s="246" t="s">
        <v>1</v>
      </c>
      <c r="F405" s="247" t="s">
        <v>134</v>
      </c>
      <c r="G405" s="245"/>
      <c r="H405" s="248">
        <v>200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133</v>
      </c>
      <c r="AU405" s="254" t="s">
        <v>89</v>
      </c>
      <c r="AV405" s="14" t="s">
        <v>135</v>
      </c>
      <c r="AW405" s="14" t="s">
        <v>35</v>
      </c>
      <c r="AX405" s="14" t="s">
        <v>87</v>
      </c>
      <c r="AY405" s="254" t="s">
        <v>124</v>
      </c>
    </row>
    <row r="406" s="2" customFormat="1" ht="16.5" customHeight="1">
      <c r="A406" s="37"/>
      <c r="B406" s="38"/>
      <c r="C406" s="262" t="s">
        <v>616</v>
      </c>
      <c r="D406" s="262" t="s">
        <v>226</v>
      </c>
      <c r="E406" s="263" t="s">
        <v>617</v>
      </c>
      <c r="F406" s="264" t="s">
        <v>618</v>
      </c>
      <c r="G406" s="265" t="s">
        <v>229</v>
      </c>
      <c r="H406" s="266">
        <v>124</v>
      </c>
      <c r="I406" s="267"/>
      <c r="J406" s="268">
        <f>ROUND(I406*H406,2)</f>
        <v>0</v>
      </c>
      <c r="K406" s="269"/>
      <c r="L406" s="270"/>
      <c r="M406" s="271" t="s">
        <v>1</v>
      </c>
      <c r="N406" s="272" t="s">
        <v>44</v>
      </c>
      <c r="O406" s="90"/>
      <c r="P406" s="228">
        <f>O406*H406</f>
        <v>0</v>
      </c>
      <c r="Q406" s="228">
        <v>0.001</v>
      </c>
      <c r="R406" s="228">
        <f>Q406*H406</f>
        <v>0.124</v>
      </c>
      <c r="S406" s="228">
        <v>0</v>
      </c>
      <c r="T406" s="229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0" t="s">
        <v>371</v>
      </c>
      <c r="AT406" s="230" t="s">
        <v>226</v>
      </c>
      <c r="AU406" s="230" t="s">
        <v>89</v>
      </c>
      <c r="AY406" s="16" t="s">
        <v>124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6" t="s">
        <v>87</v>
      </c>
      <c r="BK406" s="231">
        <f>ROUND(I406*H406,2)</f>
        <v>0</v>
      </c>
      <c r="BL406" s="16" t="s">
        <v>285</v>
      </c>
      <c r="BM406" s="230" t="s">
        <v>619</v>
      </c>
    </row>
    <row r="407" s="13" customFormat="1">
      <c r="A407" s="13"/>
      <c r="B407" s="232"/>
      <c r="C407" s="233"/>
      <c r="D407" s="234" t="s">
        <v>133</v>
      </c>
      <c r="E407" s="235" t="s">
        <v>1</v>
      </c>
      <c r="F407" s="236" t="s">
        <v>620</v>
      </c>
      <c r="G407" s="233"/>
      <c r="H407" s="237">
        <v>124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133</v>
      </c>
      <c r="AU407" s="243" t="s">
        <v>89</v>
      </c>
      <c r="AV407" s="13" t="s">
        <v>89</v>
      </c>
      <c r="AW407" s="13" t="s">
        <v>35</v>
      </c>
      <c r="AX407" s="13" t="s">
        <v>79</v>
      </c>
      <c r="AY407" s="243" t="s">
        <v>124</v>
      </c>
    </row>
    <row r="408" s="14" customFormat="1">
      <c r="A408" s="14"/>
      <c r="B408" s="244"/>
      <c r="C408" s="245"/>
      <c r="D408" s="234" t="s">
        <v>133</v>
      </c>
      <c r="E408" s="246" t="s">
        <v>1</v>
      </c>
      <c r="F408" s="247" t="s">
        <v>134</v>
      </c>
      <c r="G408" s="245"/>
      <c r="H408" s="248">
        <v>124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133</v>
      </c>
      <c r="AU408" s="254" t="s">
        <v>89</v>
      </c>
      <c r="AV408" s="14" t="s">
        <v>135</v>
      </c>
      <c r="AW408" s="14" t="s">
        <v>35</v>
      </c>
      <c r="AX408" s="14" t="s">
        <v>87</v>
      </c>
      <c r="AY408" s="254" t="s">
        <v>124</v>
      </c>
    </row>
    <row r="409" s="2" customFormat="1" ht="16.5" customHeight="1">
      <c r="A409" s="37"/>
      <c r="B409" s="38"/>
      <c r="C409" s="262" t="s">
        <v>621</v>
      </c>
      <c r="D409" s="262" t="s">
        <v>226</v>
      </c>
      <c r="E409" s="263" t="s">
        <v>622</v>
      </c>
      <c r="F409" s="264" t="s">
        <v>623</v>
      </c>
      <c r="G409" s="265" t="s">
        <v>263</v>
      </c>
      <c r="H409" s="266">
        <v>90</v>
      </c>
      <c r="I409" s="267"/>
      <c r="J409" s="268">
        <f>ROUND(I409*H409,2)</f>
        <v>0</v>
      </c>
      <c r="K409" s="269"/>
      <c r="L409" s="270"/>
      <c r="M409" s="271" t="s">
        <v>1</v>
      </c>
      <c r="N409" s="272" t="s">
        <v>44</v>
      </c>
      <c r="O409" s="90"/>
      <c r="P409" s="228">
        <f>O409*H409</f>
        <v>0</v>
      </c>
      <c r="Q409" s="228">
        <v>0.001</v>
      </c>
      <c r="R409" s="228">
        <f>Q409*H409</f>
        <v>0.089999999999999997</v>
      </c>
      <c r="S409" s="228">
        <v>0</v>
      </c>
      <c r="T409" s="229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0" t="s">
        <v>371</v>
      </c>
      <c r="AT409" s="230" t="s">
        <v>226</v>
      </c>
      <c r="AU409" s="230" t="s">
        <v>89</v>
      </c>
      <c r="AY409" s="16" t="s">
        <v>124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6" t="s">
        <v>87</v>
      </c>
      <c r="BK409" s="231">
        <f>ROUND(I409*H409,2)</f>
        <v>0</v>
      </c>
      <c r="BL409" s="16" t="s">
        <v>285</v>
      </c>
      <c r="BM409" s="230" t="s">
        <v>624</v>
      </c>
    </row>
    <row r="410" s="13" customFormat="1">
      <c r="A410" s="13"/>
      <c r="B410" s="232"/>
      <c r="C410" s="233"/>
      <c r="D410" s="234" t="s">
        <v>133</v>
      </c>
      <c r="E410" s="235" t="s">
        <v>1</v>
      </c>
      <c r="F410" s="236" t="s">
        <v>625</v>
      </c>
      <c r="G410" s="233"/>
      <c r="H410" s="237">
        <v>90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133</v>
      </c>
      <c r="AU410" s="243" t="s">
        <v>89</v>
      </c>
      <c r="AV410" s="13" t="s">
        <v>89</v>
      </c>
      <c r="AW410" s="13" t="s">
        <v>35</v>
      </c>
      <c r="AX410" s="13" t="s">
        <v>79</v>
      </c>
      <c r="AY410" s="243" t="s">
        <v>124</v>
      </c>
    </row>
    <row r="411" s="14" customFormat="1">
      <c r="A411" s="14"/>
      <c r="B411" s="244"/>
      <c r="C411" s="245"/>
      <c r="D411" s="234" t="s">
        <v>133</v>
      </c>
      <c r="E411" s="246" t="s">
        <v>1</v>
      </c>
      <c r="F411" s="247" t="s">
        <v>134</v>
      </c>
      <c r="G411" s="245"/>
      <c r="H411" s="248">
        <v>90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133</v>
      </c>
      <c r="AU411" s="254" t="s">
        <v>89</v>
      </c>
      <c r="AV411" s="14" t="s">
        <v>135</v>
      </c>
      <c r="AW411" s="14" t="s">
        <v>35</v>
      </c>
      <c r="AX411" s="14" t="s">
        <v>87</v>
      </c>
      <c r="AY411" s="254" t="s">
        <v>124</v>
      </c>
    </row>
    <row r="412" s="2" customFormat="1" ht="16.5" customHeight="1">
      <c r="A412" s="37"/>
      <c r="B412" s="38"/>
      <c r="C412" s="262" t="s">
        <v>626</v>
      </c>
      <c r="D412" s="262" t="s">
        <v>226</v>
      </c>
      <c r="E412" s="263" t="s">
        <v>627</v>
      </c>
      <c r="F412" s="264" t="s">
        <v>628</v>
      </c>
      <c r="G412" s="265" t="s">
        <v>263</v>
      </c>
      <c r="H412" s="266">
        <v>16</v>
      </c>
      <c r="I412" s="267"/>
      <c r="J412" s="268">
        <f>ROUND(I412*H412,2)</f>
        <v>0</v>
      </c>
      <c r="K412" s="269"/>
      <c r="L412" s="270"/>
      <c r="M412" s="271" t="s">
        <v>1</v>
      </c>
      <c r="N412" s="272" t="s">
        <v>44</v>
      </c>
      <c r="O412" s="90"/>
      <c r="P412" s="228">
        <f>O412*H412</f>
        <v>0</v>
      </c>
      <c r="Q412" s="228">
        <v>0.00013999999999999999</v>
      </c>
      <c r="R412" s="228">
        <f>Q412*H412</f>
        <v>0.0022399999999999998</v>
      </c>
      <c r="S412" s="228">
        <v>0</v>
      </c>
      <c r="T412" s="229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0" t="s">
        <v>371</v>
      </c>
      <c r="AT412" s="230" t="s">
        <v>226</v>
      </c>
      <c r="AU412" s="230" t="s">
        <v>89</v>
      </c>
      <c r="AY412" s="16" t="s">
        <v>124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6" t="s">
        <v>87</v>
      </c>
      <c r="BK412" s="231">
        <f>ROUND(I412*H412,2)</f>
        <v>0</v>
      </c>
      <c r="BL412" s="16" t="s">
        <v>285</v>
      </c>
      <c r="BM412" s="230" t="s">
        <v>629</v>
      </c>
    </row>
    <row r="413" s="2" customFormat="1">
      <c r="A413" s="37"/>
      <c r="B413" s="38"/>
      <c r="C413" s="39"/>
      <c r="D413" s="234" t="s">
        <v>139</v>
      </c>
      <c r="E413" s="39"/>
      <c r="F413" s="255" t="s">
        <v>630</v>
      </c>
      <c r="G413" s="39"/>
      <c r="H413" s="39"/>
      <c r="I413" s="256"/>
      <c r="J413" s="39"/>
      <c r="K413" s="39"/>
      <c r="L413" s="43"/>
      <c r="M413" s="257"/>
      <c r="N413" s="258"/>
      <c r="O413" s="90"/>
      <c r="P413" s="90"/>
      <c r="Q413" s="90"/>
      <c r="R413" s="90"/>
      <c r="S413" s="90"/>
      <c r="T413" s="91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139</v>
      </c>
      <c r="AU413" s="16" t="s">
        <v>89</v>
      </c>
    </row>
    <row r="414" s="13" customFormat="1">
      <c r="A414" s="13"/>
      <c r="B414" s="232"/>
      <c r="C414" s="233"/>
      <c r="D414" s="234" t="s">
        <v>133</v>
      </c>
      <c r="E414" s="235" t="s">
        <v>1</v>
      </c>
      <c r="F414" s="236" t="s">
        <v>285</v>
      </c>
      <c r="G414" s="233"/>
      <c r="H414" s="237">
        <v>16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133</v>
      </c>
      <c r="AU414" s="243" t="s">
        <v>89</v>
      </c>
      <c r="AV414" s="13" t="s">
        <v>89</v>
      </c>
      <c r="AW414" s="13" t="s">
        <v>35</v>
      </c>
      <c r="AX414" s="13" t="s">
        <v>79</v>
      </c>
      <c r="AY414" s="243" t="s">
        <v>124</v>
      </c>
    </row>
    <row r="415" s="14" customFormat="1">
      <c r="A415" s="14"/>
      <c r="B415" s="244"/>
      <c r="C415" s="245"/>
      <c r="D415" s="234" t="s">
        <v>133</v>
      </c>
      <c r="E415" s="246" t="s">
        <v>1</v>
      </c>
      <c r="F415" s="247" t="s">
        <v>134</v>
      </c>
      <c r="G415" s="245"/>
      <c r="H415" s="248">
        <v>16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133</v>
      </c>
      <c r="AU415" s="254" t="s">
        <v>89</v>
      </c>
      <c r="AV415" s="14" t="s">
        <v>135</v>
      </c>
      <c r="AW415" s="14" t="s">
        <v>35</v>
      </c>
      <c r="AX415" s="14" t="s">
        <v>87</v>
      </c>
      <c r="AY415" s="254" t="s">
        <v>124</v>
      </c>
    </row>
    <row r="416" s="2" customFormat="1" ht="16.5" customHeight="1">
      <c r="A416" s="37"/>
      <c r="B416" s="38"/>
      <c r="C416" s="218" t="s">
        <v>631</v>
      </c>
      <c r="D416" s="218" t="s">
        <v>127</v>
      </c>
      <c r="E416" s="219" t="s">
        <v>632</v>
      </c>
      <c r="F416" s="220" t="s">
        <v>633</v>
      </c>
      <c r="G416" s="221" t="s">
        <v>263</v>
      </c>
      <c r="H416" s="222">
        <v>190</v>
      </c>
      <c r="I416" s="223"/>
      <c r="J416" s="224">
        <f>ROUND(I416*H416,2)</f>
        <v>0</v>
      </c>
      <c r="K416" s="225"/>
      <c r="L416" s="43"/>
      <c r="M416" s="226" t="s">
        <v>1</v>
      </c>
      <c r="N416" s="227" t="s">
        <v>44</v>
      </c>
      <c r="O416" s="90"/>
      <c r="P416" s="228">
        <f>O416*H416</f>
        <v>0</v>
      </c>
      <c r="Q416" s="228">
        <v>0</v>
      </c>
      <c r="R416" s="228">
        <f>Q416*H416</f>
        <v>0</v>
      </c>
      <c r="S416" s="228">
        <v>0</v>
      </c>
      <c r="T416" s="229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0" t="s">
        <v>285</v>
      </c>
      <c r="AT416" s="230" t="s">
        <v>127</v>
      </c>
      <c r="AU416" s="230" t="s">
        <v>89</v>
      </c>
      <c r="AY416" s="16" t="s">
        <v>124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6" t="s">
        <v>87</v>
      </c>
      <c r="BK416" s="231">
        <f>ROUND(I416*H416,2)</f>
        <v>0</v>
      </c>
      <c r="BL416" s="16" t="s">
        <v>285</v>
      </c>
      <c r="BM416" s="230" t="s">
        <v>634</v>
      </c>
    </row>
    <row r="417" s="13" customFormat="1">
      <c r="A417" s="13"/>
      <c r="B417" s="232"/>
      <c r="C417" s="233"/>
      <c r="D417" s="234" t="s">
        <v>133</v>
      </c>
      <c r="E417" s="235" t="s">
        <v>1</v>
      </c>
      <c r="F417" s="236" t="s">
        <v>635</v>
      </c>
      <c r="G417" s="233"/>
      <c r="H417" s="237">
        <v>190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133</v>
      </c>
      <c r="AU417" s="243" t="s">
        <v>89</v>
      </c>
      <c r="AV417" s="13" t="s">
        <v>89</v>
      </c>
      <c r="AW417" s="13" t="s">
        <v>35</v>
      </c>
      <c r="AX417" s="13" t="s">
        <v>79</v>
      </c>
      <c r="AY417" s="243" t="s">
        <v>124</v>
      </c>
    </row>
    <row r="418" s="14" customFormat="1">
      <c r="A418" s="14"/>
      <c r="B418" s="244"/>
      <c r="C418" s="245"/>
      <c r="D418" s="234" t="s">
        <v>133</v>
      </c>
      <c r="E418" s="246" t="s">
        <v>1</v>
      </c>
      <c r="F418" s="247" t="s">
        <v>134</v>
      </c>
      <c r="G418" s="245"/>
      <c r="H418" s="248">
        <v>190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133</v>
      </c>
      <c r="AU418" s="254" t="s">
        <v>89</v>
      </c>
      <c r="AV418" s="14" t="s">
        <v>135</v>
      </c>
      <c r="AW418" s="14" t="s">
        <v>35</v>
      </c>
      <c r="AX418" s="14" t="s">
        <v>87</v>
      </c>
      <c r="AY418" s="254" t="s">
        <v>124</v>
      </c>
    </row>
    <row r="419" s="2" customFormat="1" ht="16.5" customHeight="1">
      <c r="A419" s="37"/>
      <c r="B419" s="38"/>
      <c r="C419" s="262" t="s">
        <v>636</v>
      </c>
      <c r="D419" s="262" t="s">
        <v>226</v>
      </c>
      <c r="E419" s="263" t="s">
        <v>637</v>
      </c>
      <c r="F419" s="264" t="s">
        <v>638</v>
      </c>
      <c r="G419" s="265" t="s">
        <v>263</v>
      </c>
      <c r="H419" s="266">
        <v>190</v>
      </c>
      <c r="I419" s="267"/>
      <c r="J419" s="268">
        <f>ROUND(I419*H419,2)</f>
        <v>0</v>
      </c>
      <c r="K419" s="269"/>
      <c r="L419" s="270"/>
      <c r="M419" s="271" t="s">
        <v>1</v>
      </c>
      <c r="N419" s="272" t="s">
        <v>44</v>
      </c>
      <c r="O419" s="90"/>
      <c r="P419" s="228">
        <f>O419*H419</f>
        <v>0</v>
      </c>
      <c r="Q419" s="228">
        <v>0.00012999999999999999</v>
      </c>
      <c r="R419" s="228">
        <f>Q419*H419</f>
        <v>0.024699999999999996</v>
      </c>
      <c r="S419" s="228">
        <v>0</v>
      </c>
      <c r="T419" s="229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0" t="s">
        <v>371</v>
      </c>
      <c r="AT419" s="230" t="s">
        <v>226</v>
      </c>
      <c r="AU419" s="230" t="s">
        <v>89</v>
      </c>
      <c r="AY419" s="16" t="s">
        <v>124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6" t="s">
        <v>87</v>
      </c>
      <c r="BK419" s="231">
        <f>ROUND(I419*H419,2)</f>
        <v>0</v>
      </c>
      <c r="BL419" s="16" t="s">
        <v>285</v>
      </c>
      <c r="BM419" s="230" t="s">
        <v>639</v>
      </c>
    </row>
    <row r="420" s="13" customFormat="1">
      <c r="A420" s="13"/>
      <c r="B420" s="232"/>
      <c r="C420" s="233"/>
      <c r="D420" s="234" t="s">
        <v>133</v>
      </c>
      <c r="E420" s="235" t="s">
        <v>1</v>
      </c>
      <c r="F420" s="236" t="s">
        <v>635</v>
      </c>
      <c r="G420" s="233"/>
      <c r="H420" s="237">
        <v>190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133</v>
      </c>
      <c r="AU420" s="243" t="s">
        <v>89</v>
      </c>
      <c r="AV420" s="13" t="s">
        <v>89</v>
      </c>
      <c r="AW420" s="13" t="s">
        <v>35</v>
      </c>
      <c r="AX420" s="13" t="s">
        <v>79</v>
      </c>
      <c r="AY420" s="243" t="s">
        <v>124</v>
      </c>
    </row>
    <row r="421" s="14" customFormat="1">
      <c r="A421" s="14"/>
      <c r="B421" s="244"/>
      <c r="C421" s="245"/>
      <c r="D421" s="234" t="s">
        <v>133</v>
      </c>
      <c r="E421" s="246" t="s">
        <v>1</v>
      </c>
      <c r="F421" s="247" t="s">
        <v>134</v>
      </c>
      <c r="G421" s="245"/>
      <c r="H421" s="248">
        <v>190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133</v>
      </c>
      <c r="AU421" s="254" t="s">
        <v>89</v>
      </c>
      <c r="AV421" s="14" t="s">
        <v>135</v>
      </c>
      <c r="AW421" s="14" t="s">
        <v>35</v>
      </c>
      <c r="AX421" s="14" t="s">
        <v>87</v>
      </c>
      <c r="AY421" s="254" t="s">
        <v>124</v>
      </c>
    </row>
    <row r="422" s="2" customFormat="1" ht="24.15" customHeight="1">
      <c r="A422" s="37"/>
      <c r="B422" s="38"/>
      <c r="C422" s="218" t="s">
        <v>225</v>
      </c>
      <c r="D422" s="218" t="s">
        <v>127</v>
      </c>
      <c r="E422" s="219" t="s">
        <v>640</v>
      </c>
      <c r="F422" s="220" t="s">
        <v>641</v>
      </c>
      <c r="G422" s="221" t="s">
        <v>433</v>
      </c>
      <c r="H422" s="222">
        <v>28</v>
      </c>
      <c r="I422" s="223"/>
      <c r="J422" s="224">
        <f>ROUND(I422*H422,2)</f>
        <v>0</v>
      </c>
      <c r="K422" s="225"/>
      <c r="L422" s="43"/>
      <c r="M422" s="226" t="s">
        <v>1</v>
      </c>
      <c r="N422" s="227" t="s">
        <v>44</v>
      </c>
      <c r="O422" s="90"/>
      <c r="P422" s="228">
        <f>O422*H422</f>
        <v>0</v>
      </c>
      <c r="Q422" s="228">
        <v>0</v>
      </c>
      <c r="R422" s="228">
        <f>Q422*H422</f>
        <v>0</v>
      </c>
      <c r="S422" s="228">
        <v>0.00062</v>
      </c>
      <c r="T422" s="229">
        <f>S422*H422</f>
        <v>0.01736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30" t="s">
        <v>285</v>
      </c>
      <c r="AT422" s="230" t="s">
        <v>127</v>
      </c>
      <c r="AU422" s="230" t="s">
        <v>89</v>
      </c>
      <c r="AY422" s="16" t="s">
        <v>124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6" t="s">
        <v>87</v>
      </c>
      <c r="BK422" s="231">
        <f>ROUND(I422*H422,2)</f>
        <v>0</v>
      </c>
      <c r="BL422" s="16" t="s">
        <v>285</v>
      </c>
      <c r="BM422" s="230" t="s">
        <v>642</v>
      </c>
    </row>
    <row r="423" s="13" customFormat="1">
      <c r="A423" s="13"/>
      <c r="B423" s="232"/>
      <c r="C423" s="233"/>
      <c r="D423" s="234" t="s">
        <v>133</v>
      </c>
      <c r="E423" s="235" t="s">
        <v>1</v>
      </c>
      <c r="F423" s="236" t="s">
        <v>643</v>
      </c>
      <c r="G423" s="233"/>
      <c r="H423" s="237">
        <v>28</v>
      </c>
      <c r="I423" s="238"/>
      <c r="J423" s="233"/>
      <c r="K423" s="233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133</v>
      </c>
      <c r="AU423" s="243" t="s">
        <v>89</v>
      </c>
      <c r="AV423" s="13" t="s">
        <v>89</v>
      </c>
      <c r="AW423" s="13" t="s">
        <v>35</v>
      </c>
      <c r="AX423" s="13" t="s">
        <v>79</v>
      </c>
      <c r="AY423" s="243" t="s">
        <v>124</v>
      </c>
    </row>
    <row r="424" s="14" customFormat="1">
      <c r="A424" s="14"/>
      <c r="B424" s="244"/>
      <c r="C424" s="245"/>
      <c r="D424" s="234" t="s">
        <v>133</v>
      </c>
      <c r="E424" s="246" t="s">
        <v>1</v>
      </c>
      <c r="F424" s="247" t="s">
        <v>134</v>
      </c>
      <c r="G424" s="245"/>
      <c r="H424" s="248">
        <v>28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133</v>
      </c>
      <c r="AU424" s="254" t="s">
        <v>89</v>
      </c>
      <c r="AV424" s="14" t="s">
        <v>135</v>
      </c>
      <c r="AW424" s="14" t="s">
        <v>35</v>
      </c>
      <c r="AX424" s="14" t="s">
        <v>87</v>
      </c>
      <c r="AY424" s="254" t="s">
        <v>124</v>
      </c>
    </row>
    <row r="425" s="2" customFormat="1" ht="24.15" customHeight="1">
      <c r="A425" s="37"/>
      <c r="B425" s="38"/>
      <c r="C425" s="218" t="s">
        <v>644</v>
      </c>
      <c r="D425" s="218" t="s">
        <v>127</v>
      </c>
      <c r="E425" s="219" t="s">
        <v>645</v>
      </c>
      <c r="F425" s="220" t="s">
        <v>646</v>
      </c>
      <c r="G425" s="221" t="s">
        <v>433</v>
      </c>
      <c r="H425" s="222">
        <v>190</v>
      </c>
      <c r="I425" s="223"/>
      <c r="J425" s="224">
        <f>ROUND(I425*H425,2)</f>
        <v>0</v>
      </c>
      <c r="K425" s="225"/>
      <c r="L425" s="43"/>
      <c r="M425" s="226" t="s">
        <v>1</v>
      </c>
      <c r="N425" s="227" t="s">
        <v>44</v>
      </c>
      <c r="O425" s="90"/>
      <c r="P425" s="228">
        <f>O425*H425</f>
        <v>0</v>
      </c>
      <c r="Q425" s="228">
        <v>0</v>
      </c>
      <c r="R425" s="228">
        <f>Q425*H425</f>
        <v>0</v>
      </c>
      <c r="S425" s="228">
        <v>0.00062</v>
      </c>
      <c r="T425" s="229">
        <f>S425*H425</f>
        <v>0.1178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0" t="s">
        <v>285</v>
      </c>
      <c r="AT425" s="230" t="s">
        <v>127</v>
      </c>
      <c r="AU425" s="230" t="s">
        <v>89</v>
      </c>
      <c r="AY425" s="16" t="s">
        <v>124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6" t="s">
        <v>87</v>
      </c>
      <c r="BK425" s="231">
        <f>ROUND(I425*H425,2)</f>
        <v>0</v>
      </c>
      <c r="BL425" s="16" t="s">
        <v>285</v>
      </c>
      <c r="BM425" s="230" t="s">
        <v>647</v>
      </c>
    </row>
    <row r="426" s="13" customFormat="1">
      <c r="A426" s="13"/>
      <c r="B426" s="232"/>
      <c r="C426" s="233"/>
      <c r="D426" s="234" t="s">
        <v>133</v>
      </c>
      <c r="E426" s="235" t="s">
        <v>1</v>
      </c>
      <c r="F426" s="236" t="s">
        <v>635</v>
      </c>
      <c r="G426" s="233"/>
      <c r="H426" s="237">
        <v>190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133</v>
      </c>
      <c r="AU426" s="243" t="s">
        <v>89</v>
      </c>
      <c r="AV426" s="13" t="s">
        <v>89</v>
      </c>
      <c r="AW426" s="13" t="s">
        <v>35</v>
      </c>
      <c r="AX426" s="13" t="s">
        <v>79</v>
      </c>
      <c r="AY426" s="243" t="s">
        <v>124</v>
      </c>
    </row>
    <row r="427" s="14" customFormat="1">
      <c r="A427" s="14"/>
      <c r="B427" s="244"/>
      <c r="C427" s="245"/>
      <c r="D427" s="234" t="s">
        <v>133</v>
      </c>
      <c r="E427" s="246" t="s">
        <v>1</v>
      </c>
      <c r="F427" s="247" t="s">
        <v>134</v>
      </c>
      <c r="G427" s="245"/>
      <c r="H427" s="248">
        <v>190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133</v>
      </c>
      <c r="AU427" s="254" t="s">
        <v>89</v>
      </c>
      <c r="AV427" s="14" t="s">
        <v>135</v>
      </c>
      <c r="AW427" s="14" t="s">
        <v>35</v>
      </c>
      <c r="AX427" s="14" t="s">
        <v>87</v>
      </c>
      <c r="AY427" s="254" t="s">
        <v>124</v>
      </c>
    </row>
    <row r="428" s="2" customFormat="1" ht="16.5" customHeight="1">
      <c r="A428" s="37"/>
      <c r="B428" s="38"/>
      <c r="C428" s="218" t="s">
        <v>648</v>
      </c>
      <c r="D428" s="218" t="s">
        <v>127</v>
      </c>
      <c r="E428" s="219" t="s">
        <v>649</v>
      </c>
      <c r="F428" s="220" t="s">
        <v>650</v>
      </c>
      <c r="G428" s="221" t="s">
        <v>263</v>
      </c>
      <c r="H428" s="222">
        <v>170</v>
      </c>
      <c r="I428" s="223"/>
      <c r="J428" s="224">
        <f>ROUND(I428*H428,2)</f>
        <v>0</v>
      </c>
      <c r="K428" s="225"/>
      <c r="L428" s="43"/>
      <c r="M428" s="226" t="s">
        <v>1</v>
      </c>
      <c r="N428" s="227" t="s">
        <v>44</v>
      </c>
      <c r="O428" s="90"/>
      <c r="P428" s="228">
        <f>O428*H428</f>
        <v>0</v>
      </c>
      <c r="Q428" s="228">
        <v>0</v>
      </c>
      <c r="R428" s="228">
        <f>Q428*H428</f>
        <v>0</v>
      </c>
      <c r="S428" s="228">
        <v>0.00025000000000000001</v>
      </c>
      <c r="T428" s="229">
        <f>S428*H428</f>
        <v>0.042500000000000003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30" t="s">
        <v>285</v>
      </c>
      <c r="AT428" s="230" t="s">
        <v>127</v>
      </c>
      <c r="AU428" s="230" t="s">
        <v>89</v>
      </c>
      <c r="AY428" s="16" t="s">
        <v>124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6" t="s">
        <v>87</v>
      </c>
      <c r="BK428" s="231">
        <f>ROUND(I428*H428,2)</f>
        <v>0</v>
      </c>
      <c r="BL428" s="16" t="s">
        <v>285</v>
      </c>
      <c r="BM428" s="230" t="s">
        <v>651</v>
      </c>
    </row>
    <row r="429" s="2" customFormat="1">
      <c r="A429" s="37"/>
      <c r="B429" s="38"/>
      <c r="C429" s="39"/>
      <c r="D429" s="234" t="s">
        <v>139</v>
      </c>
      <c r="E429" s="39"/>
      <c r="F429" s="255" t="s">
        <v>652</v>
      </c>
      <c r="G429" s="39"/>
      <c r="H429" s="39"/>
      <c r="I429" s="256"/>
      <c r="J429" s="39"/>
      <c r="K429" s="39"/>
      <c r="L429" s="43"/>
      <c r="M429" s="257"/>
      <c r="N429" s="258"/>
      <c r="O429" s="90"/>
      <c r="P429" s="90"/>
      <c r="Q429" s="90"/>
      <c r="R429" s="90"/>
      <c r="S429" s="90"/>
      <c r="T429" s="91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6" t="s">
        <v>139</v>
      </c>
      <c r="AU429" s="16" t="s">
        <v>89</v>
      </c>
    </row>
    <row r="430" s="13" customFormat="1">
      <c r="A430" s="13"/>
      <c r="B430" s="232"/>
      <c r="C430" s="233"/>
      <c r="D430" s="234" t="s">
        <v>133</v>
      </c>
      <c r="E430" s="235" t="s">
        <v>1</v>
      </c>
      <c r="F430" s="236" t="s">
        <v>653</v>
      </c>
      <c r="G430" s="233"/>
      <c r="H430" s="237">
        <v>170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133</v>
      </c>
      <c r="AU430" s="243" t="s">
        <v>89</v>
      </c>
      <c r="AV430" s="13" t="s">
        <v>89</v>
      </c>
      <c r="AW430" s="13" t="s">
        <v>35</v>
      </c>
      <c r="AX430" s="13" t="s">
        <v>79</v>
      </c>
      <c r="AY430" s="243" t="s">
        <v>124</v>
      </c>
    </row>
    <row r="431" s="14" customFormat="1">
      <c r="A431" s="14"/>
      <c r="B431" s="244"/>
      <c r="C431" s="245"/>
      <c r="D431" s="234" t="s">
        <v>133</v>
      </c>
      <c r="E431" s="246" t="s">
        <v>1</v>
      </c>
      <c r="F431" s="247" t="s">
        <v>134</v>
      </c>
      <c r="G431" s="245"/>
      <c r="H431" s="248">
        <v>170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133</v>
      </c>
      <c r="AU431" s="254" t="s">
        <v>89</v>
      </c>
      <c r="AV431" s="14" t="s">
        <v>135</v>
      </c>
      <c r="AW431" s="14" t="s">
        <v>35</v>
      </c>
      <c r="AX431" s="14" t="s">
        <v>87</v>
      </c>
      <c r="AY431" s="254" t="s">
        <v>124</v>
      </c>
    </row>
    <row r="432" s="2" customFormat="1" ht="24.15" customHeight="1">
      <c r="A432" s="37"/>
      <c r="B432" s="38"/>
      <c r="C432" s="218" t="s">
        <v>654</v>
      </c>
      <c r="D432" s="218" t="s">
        <v>127</v>
      </c>
      <c r="E432" s="219" t="s">
        <v>655</v>
      </c>
      <c r="F432" s="220" t="s">
        <v>656</v>
      </c>
      <c r="G432" s="221" t="s">
        <v>263</v>
      </c>
      <c r="H432" s="222">
        <v>80</v>
      </c>
      <c r="I432" s="223"/>
      <c r="J432" s="224">
        <f>ROUND(I432*H432,2)</f>
        <v>0</v>
      </c>
      <c r="K432" s="225"/>
      <c r="L432" s="43"/>
      <c r="M432" s="226" t="s">
        <v>1</v>
      </c>
      <c r="N432" s="227" t="s">
        <v>44</v>
      </c>
      <c r="O432" s="90"/>
      <c r="P432" s="228">
        <f>O432*H432</f>
        <v>0</v>
      </c>
      <c r="Q432" s="228">
        <v>0</v>
      </c>
      <c r="R432" s="228">
        <f>Q432*H432</f>
        <v>0</v>
      </c>
      <c r="S432" s="228">
        <v>0.00027999999999999998</v>
      </c>
      <c r="T432" s="229">
        <f>S432*H432</f>
        <v>0.022399999999999996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30" t="s">
        <v>285</v>
      </c>
      <c r="AT432" s="230" t="s">
        <v>127</v>
      </c>
      <c r="AU432" s="230" t="s">
        <v>89</v>
      </c>
      <c r="AY432" s="16" t="s">
        <v>124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6" t="s">
        <v>87</v>
      </c>
      <c r="BK432" s="231">
        <f>ROUND(I432*H432,2)</f>
        <v>0</v>
      </c>
      <c r="BL432" s="16" t="s">
        <v>285</v>
      </c>
      <c r="BM432" s="230" t="s">
        <v>657</v>
      </c>
    </row>
    <row r="433" s="2" customFormat="1">
      <c r="A433" s="37"/>
      <c r="B433" s="38"/>
      <c r="C433" s="39"/>
      <c r="D433" s="234" t="s">
        <v>139</v>
      </c>
      <c r="E433" s="39"/>
      <c r="F433" s="255" t="s">
        <v>658</v>
      </c>
      <c r="G433" s="39"/>
      <c r="H433" s="39"/>
      <c r="I433" s="256"/>
      <c r="J433" s="39"/>
      <c r="K433" s="39"/>
      <c r="L433" s="43"/>
      <c r="M433" s="257"/>
      <c r="N433" s="258"/>
      <c r="O433" s="90"/>
      <c r="P433" s="90"/>
      <c r="Q433" s="90"/>
      <c r="R433" s="90"/>
      <c r="S433" s="90"/>
      <c r="T433" s="91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139</v>
      </c>
      <c r="AU433" s="16" t="s">
        <v>89</v>
      </c>
    </row>
    <row r="434" s="13" customFormat="1">
      <c r="A434" s="13"/>
      <c r="B434" s="232"/>
      <c r="C434" s="233"/>
      <c r="D434" s="234" t="s">
        <v>133</v>
      </c>
      <c r="E434" s="235" t="s">
        <v>1</v>
      </c>
      <c r="F434" s="236" t="s">
        <v>616</v>
      </c>
      <c r="G434" s="233"/>
      <c r="H434" s="237">
        <v>80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133</v>
      </c>
      <c r="AU434" s="243" t="s">
        <v>89</v>
      </c>
      <c r="AV434" s="13" t="s">
        <v>89</v>
      </c>
      <c r="AW434" s="13" t="s">
        <v>35</v>
      </c>
      <c r="AX434" s="13" t="s">
        <v>79</v>
      </c>
      <c r="AY434" s="243" t="s">
        <v>124</v>
      </c>
    </row>
    <row r="435" s="14" customFormat="1">
      <c r="A435" s="14"/>
      <c r="B435" s="244"/>
      <c r="C435" s="245"/>
      <c r="D435" s="234" t="s">
        <v>133</v>
      </c>
      <c r="E435" s="246" t="s">
        <v>1</v>
      </c>
      <c r="F435" s="247" t="s">
        <v>134</v>
      </c>
      <c r="G435" s="245"/>
      <c r="H435" s="248">
        <v>80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133</v>
      </c>
      <c r="AU435" s="254" t="s">
        <v>89</v>
      </c>
      <c r="AV435" s="14" t="s">
        <v>135</v>
      </c>
      <c r="AW435" s="14" t="s">
        <v>35</v>
      </c>
      <c r="AX435" s="14" t="s">
        <v>87</v>
      </c>
      <c r="AY435" s="254" t="s">
        <v>124</v>
      </c>
    </row>
    <row r="436" s="2" customFormat="1" ht="24.15" customHeight="1">
      <c r="A436" s="37"/>
      <c r="B436" s="38"/>
      <c r="C436" s="218" t="s">
        <v>659</v>
      </c>
      <c r="D436" s="218" t="s">
        <v>127</v>
      </c>
      <c r="E436" s="219" t="s">
        <v>660</v>
      </c>
      <c r="F436" s="220" t="s">
        <v>661</v>
      </c>
      <c r="G436" s="221" t="s">
        <v>263</v>
      </c>
      <c r="H436" s="222">
        <v>16</v>
      </c>
      <c r="I436" s="223"/>
      <c r="J436" s="224">
        <f>ROUND(I436*H436,2)</f>
        <v>0</v>
      </c>
      <c r="K436" s="225"/>
      <c r="L436" s="43"/>
      <c r="M436" s="226" t="s">
        <v>1</v>
      </c>
      <c r="N436" s="227" t="s">
        <v>44</v>
      </c>
      <c r="O436" s="90"/>
      <c r="P436" s="228">
        <f>O436*H436</f>
        <v>0</v>
      </c>
      <c r="Q436" s="228">
        <v>0</v>
      </c>
      <c r="R436" s="228">
        <f>Q436*H436</f>
        <v>0</v>
      </c>
      <c r="S436" s="228">
        <v>0.00021000000000000001</v>
      </c>
      <c r="T436" s="229">
        <f>S436*H436</f>
        <v>0.0033600000000000001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30" t="s">
        <v>285</v>
      </c>
      <c r="AT436" s="230" t="s">
        <v>127</v>
      </c>
      <c r="AU436" s="230" t="s">
        <v>89</v>
      </c>
      <c r="AY436" s="16" t="s">
        <v>124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6" t="s">
        <v>87</v>
      </c>
      <c r="BK436" s="231">
        <f>ROUND(I436*H436,2)</f>
        <v>0</v>
      </c>
      <c r="BL436" s="16" t="s">
        <v>285</v>
      </c>
      <c r="BM436" s="230" t="s">
        <v>662</v>
      </c>
    </row>
    <row r="437" s="2" customFormat="1">
      <c r="A437" s="37"/>
      <c r="B437" s="38"/>
      <c r="C437" s="39"/>
      <c r="D437" s="234" t="s">
        <v>139</v>
      </c>
      <c r="E437" s="39"/>
      <c r="F437" s="255" t="s">
        <v>663</v>
      </c>
      <c r="G437" s="39"/>
      <c r="H437" s="39"/>
      <c r="I437" s="256"/>
      <c r="J437" s="39"/>
      <c r="K437" s="39"/>
      <c r="L437" s="43"/>
      <c r="M437" s="257"/>
      <c r="N437" s="258"/>
      <c r="O437" s="90"/>
      <c r="P437" s="90"/>
      <c r="Q437" s="90"/>
      <c r="R437" s="90"/>
      <c r="S437" s="90"/>
      <c r="T437" s="91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139</v>
      </c>
      <c r="AU437" s="16" t="s">
        <v>89</v>
      </c>
    </row>
    <row r="438" s="13" customFormat="1">
      <c r="A438" s="13"/>
      <c r="B438" s="232"/>
      <c r="C438" s="233"/>
      <c r="D438" s="234" t="s">
        <v>133</v>
      </c>
      <c r="E438" s="235" t="s">
        <v>1</v>
      </c>
      <c r="F438" s="236" t="s">
        <v>285</v>
      </c>
      <c r="G438" s="233"/>
      <c r="H438" s="237">
        <v>16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133</v>
      </c>
      <c r="AU438" s="243" t="s">
        <v>89</v>
      </c>
      <c r="AV438" s="13" t="s">
        <v>89</v>
      </c>
      <c r="AW438" s="13" t="s">
        <v>35</v>
      </c>
      <c r="AX438" s="13" t="s">
        <v>79</v>
      </c>
      <c r="AY438" s="243" t="s">
        <v>124</v>
      </c>
    </row>
    <row r="439" s="14" customFormat="1">
      <c r="A439" s="14"/>
      <c r="B439" s="244"/>
      <c r="C439" s="245"/>
      <c r="D439" s="234" t="s">
        <v>133</v>
      </c>
      <c r="E439" s="246" t="s">
        <v>1</v>
      </c>
      <c r="F439" s="247" t="s">
        <v>134</v>
      </c>
      <c r="G439" s="245"/>
      <c r="H439" s="248">
        <v>16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133</v>
      </c>
      <c r="AU439" s="254" t="s">
        <v>89</v>
      </c>
      <c r="AV439" s="14" t="s">
        <v>135</v>
      </c>
      <c r="AW439" s="14" t="s">
        <v>35</v>
      </c>
      <c r="AX439" s="14" t="s">
        <v>87</v>
      </c>
      <c r="AY439" s="254" t="s">
        <v>124</v>
      </c>
    </row>
    <row r="440" s="2" customFormat="1" ht="21.75" customHeight="1">
      <c r="A440" s="37"/>
      <c r="B440" s="38"/>
      <c r="C440" s="218" t="s">
        <v>625</v>
      </c>
      <c r="D440" s="218" t="s">
        <v>127</v>
      </c>
      <c r="E440" s="219" t="s">
        <v>664</v>
      </c>
      <c r="F440" s="220" t="s">
        <v>665</v>
      </c>
      <c r="G440" s="221" t="s">
        <v>263</v>
      </c>
      <c r="H440" s="222">
        <v>4</v>
      </c>
      <c r="I440" s="223"/>
      <c r="J440" s="224">
        <f>ROUND(I440*H440,2)</f>
        <v>0</v>
      </c>
      <c r="K440" s="225"/>
      <c r="L440" s="43"/>
      <c r="M440" s="226" t="s">
        <v>1</v>
      </c>
      <c r="N440" s="227" t="s">
        <v>44</v>
      </c>
      <c r="O440" s="90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30" t="s">
        <v>285</v>
      </c>
      <c r="AT440" s="230" t="s">
        <v>127</v>
      </c>
      <c r="AU440" s="230" t="s">
        <v>89</v>
      </c>
      <c r="AY440" s="16" t="s">
        <v>124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6" t="s">
        <v>87</v>
      </c>
      <c r="BK440" s="231">
        <f>ROUND(I440*H440,2)</f>
        <v>0</v>
      </c>
      <c r="BL440" s="16" t="s">
        <v>285</v>
      </c>
      <c r="BM440" s="230" t="s">
        <v>666</v>
      </c>
    </row>
    <row r="441" s="13" customFormat="1">
      <c r="A441" s="13"/>
      <c r="B441" s="232"/>
      <c r="C441" s="233"/>
      <c r="D441" s="234" t="s">
        <v>133</v>
      </c>
      <c r="E441" s="235" t="s">
        <v>1</v>
      </c>
      <c r="F441" s="236" t="s">
        <v>135</v>
      </c>
      <c r="G441" s="233"/>
      <c r="H441" s="237">
        <v>4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133</v>
      </c>
      <c r="AU441" s="243" t="s">
        <v>89</v>
      </c>
      <c r="AV441" s="13" t="s">
        <v>89</v>
      </c>
      <c r="AW441" s="13" t="s">
        <v>35</v>
      </c>
      <c r="AX441" s="13" t="s">
        <v>79</v>
      </c>
      <c r="AY441" s="243" t="s">
        <v>124</v>
      </c>
    </row>
    <row r="442" s="14" customFormat="1">
      <c r="A442" s="14"/>
      <c r="B442" s="244"/>
      <c r="C442" s="245"/>
      <c r="D442" s="234" t="s">
        <v>133</v>
      </c>
      <c r="E442" s="246" t="s">
        <v>1</v>
      </c>
      <c r="F442" s="247" t="s">
        <v>134</v>
      </c>
      <c r="G442" s="245"/>
      <c r="H442" s="248">
        <v>4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133</v>
      </c>
      <c r="AU442" s="254" t="s">
        <v>89</v>
      </c>
      <c r="AV442" s="14" t="s">
        <v>135</v>
      </c>
      <c r="AW442" s="14" t="s">
        <v>35</v>
      </c>
      <c r="AX442" s="14" t="s">
        <v>87</v>
      </c>
      <c r="AY442" s="254" t="s">
        <v>124</v>
      </c>
    </row>
    <row r="443" s="2" customFormat="1" ht="16.5" customHeight="1">
      <c r="A443" s="37"/>
      <c r="B443" s="38"/>
      <c r="C443" s="262" t="s">
        <v>667</v>
      </c>
      <c r="D443" s="262" t="s">
        <v>226</v>
      </c>
      <c r="E443" s="263" t="s">
        <v>668</v>
      </c>
      <c r="F443" s="264" t="s">
        <v>669</v>
      </c>
      <c r="G443" s="265" t="s">
        <v>263</v>
      </c>
      <c r="H443" s="266">
        <v>4</v>
      </c>
      <c r="I443" s="267"/>
      <c r="J443" s="268">
        <f>ROUND(I443*H443,2)</f>
        <v>0</v>
      </c>
      <c r="K443" s="269"/>
      <c r="L443" s="270"/>
      <c r="M443" s="271" t="s">
        <v>1</v>
      </c>
      <c r="N443" s="272" t="s">
        <v>44</v>
      </c>
      <c r="O443" s="90"/>
      <c r="P443" s="228">
        <f>O443*H443</f>
        <v>0</v>
      </c>
      <c r="Q443" s="228">
        <v>0.00025000000000000001</v>
      </c>
      <c r="R443" s="228">
        <f>Q443*H443</f>
        <v>0.001</v>
      </c>
      <c r="S443" s="228">
        <v>0</v>
      </c>
      <c r="T443" s="229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0" t="s">
        <v>371</v>
      </c>
      <c r="AT443" s="230" t="s">
        <v>226</v>
      </c>
      <c r="AU443" s="230" t="s">
        <v>89</v>
      </c>
      <c r="AY443" s="16" t="s">
        <v>124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6" t="s">
        <v>87</v>
      </c>
      <c r="BK443" s="231">
        <f>ROUND(I443*H443,2)</f>
        <v>0</v>
      </c>
      <c r="BL443" s="16" t="s">
        <v>285</v>
      </c>
      <c r="BM443" s="230" t="s">
        <v>670</v>
      </c>
    </row>
    <row r="444" s="13" customFormat="1">
      <c r="A444" s="13"/>
      <c r="B444" s="232"/>
      <c r="C444" s="233"/>
      <c r="D444" s="234" t="s">
        <v>133</v>
      </c>
      <c r="E444" s="235" t="s">
        <v>1</v>
      </c>
      <c r="F444" s="236" t="s">
        <v>135</v>
      </c>
      <c r="G444" s="233"/>
      <c r="H444" s="237">
        <v>4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133</v>
      </c>
      <c r="AU444" s="243" t="s">
        <v>89</v>
      </c>
      <c r="AV444" s="13" t="s">
        <v>89</v>
      </c>
      <c r="AW444" s="13" t="s">
        <v>35</v>
      </c>
      <c r="AX444" s="13" t="s">
        <v>79</v>
      </c>
      <c r="AY444" s="243" t="s">
        <v>124</v>
      </c>
    </row>
    <row r="445" s="14" customFormat="1">
      <c r="A445" s="14"/>
      <c r="B445" s="244"/>
      <c r="C445" s="245"/>
      <c r="D445" s="234" t="s">
        <v>133</v>
      </c>
      <c r="E445" s="246" t="s">
        <v>1</v>
      </c>
      <c r="F445" s="247" t="s">
        <v>134</v>
      </c>
      <c r="G445" s="245"/>
      <c r="H445" s="248">
        <v>4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133</v>
      </c>
      <c r="AU445" s="254" t="s">
        <v>89</v>
      </c>
      <c r="AV445" s="14" t="s">
        <v>135</v>
      </c>
      <c r="AW445" s="14" t="s">
        <v>35</v>
      </c>
      <c r="AX445" s="14" t="s">
        <v>87</v>
      </c>
      <c r="AY445" s="254" t="s">
        <v>124</v>
      </c>
    </row>
    <row r="446" s="2" customFormat="1" ht="16.5" customHeight="1">
      <c r="A446" s="37"/>
      <c r="B446" s="38"/>
      <c r="C446" s="262" t="s">
        <v>671</v>
      </c>
      <c r="D446" s="262" t="s">
        <v>226</v>
      </c>
      <c r="E446" s="263" t="s">
        <v>672</v>
      </c>
      <c r="F446" s="264" t="s">
        <v>673</v>
      </c>
      <c r="G446" s="265" t="s">
        <v>263</v>
      </c>
      <c r="H446" s="266">
        <v>4</v>
      </c>
      <c r="I446" s="267"/>
      <c r="J446" s="268">
        <f>ROUND(I446*H446,2)</f>
        <v>0</v>
      </c>
      <c r="K446" s="269"/>
      <c r="L446" s="270"/>
      <c r="M446" s="271" t="s">
        <v>1</v>
      </c>
      <c r="N446" s="272" t="s">
        <v>44</v>
      </c>
      <c r="O446" s="90"/>
      <c r="P446" s="228">
        <f>O446*H446</f>
        <v>0</v>
      </c>
      <c r="Q446" s="228">
        <v>0.0030000000000000001</v>
      </c>
      <c r="R446" s="228">
        <f>Q446*H446</f>
        <v>0.012</v>
      </c>
      <c r="S446" s="228">
        <v>0</v>
      </c>
      <c r="T446" s="229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30" t="s">
        <v>371</v>
      </c>
      <c r="AT446" s="230" t="s">
        <v>226</v>
      </c>
      <c r="AU446" s="230" t="s">
        <v>89</v>
      </c>
      <c r="AY446" s="16" t="s">
        <v>124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6" t="s">
        <v>87</v>
      </c>
      <c r="BK446" s="231">
        <f>ROUND(I446*H446,2)</f>
        <v>0</v>
      </c>
      <c r="BL446" s="16" t="s">
        <v>285</v>
      </c>
      <c r="BM446" s="230" t="s">
        <v>674</v>
      </c>
    </row>
    <row r="447" s="13" customFormat="1">
      <c r="A447" s="13"/>
      <c r="B447" s="232"/>
      <c r="C447" s="233"/>
      <c r="D447" s="234" t="s">
        <v>133</v>
      </c>
      <c r="E447" s="235" t="s">
        <v>1</v>
      </c>
      <c r="F447" s="236" t="s">
        <v>135</v>
      </c>
      <c r="G447" s="233"/>
      <c r="H447" s="237">
        <v>4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133</v>
      </c>
      <c r="AU447" s="243" t="s">
        <v>89</v>
      </c>
      <c r="AV447" s="13" t="s">
        <v>89</v>
      </c>
      <c r="AW447" s="13" t="s">
        <v>35</v>
      </c>
      <c r="AX447" s="13" t="s">
        <v>79</v>
      </c>
      <c r="AY447" s="243" t="s">
        <v>124</v>
      </c>
    </row>
    <row r="448" s="14" customFormat="1">
      <c r="A448" s="14"/>
      <c r="B448" s="244"/>
      <c r="C448" s="245"/>
      <c r="D448" s="234" t="s">
        <v>133</v>
      </c>
      <c r="E448" s="246" t="s">
        <v>1</v>
      </c>
      <c r="F448" s="247" t="s">
        <v>134</v>
      </c>
      <c r="G448" s="245"/>
      <c r="H448" s="248">
        <v>4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133</v>
      </c>
      <c r="AU448" s="254" t="s">
        <v>89</v>
      </c>
      <c r="AV448" s="14" t="s">
        <v>135</v>
      </c>
      <c r="AW448" s="14" t="s">
        <v>35</v>
      </c>
      <c r="AX448" s="14" t="s">
        <v>87</v>
      </c>
      <c r="AY448" s="254" t="s">
        <v>124</v>
      </c>
    </row>
    <row r="449" s="2" customFormat="1" ht="24.15" customHeight="1">
      <c r="A449" s="37"/>
      <c r="B449" s="38"/>
      <c r="C449" s="218" t="s">
        <v>675</v>
      </c>
      <c r="D449" s="218" t="s">
        <v>127</v>
      </c>
      <c r="E449" s="219" t="s">
        <v>676</v>
      </c>
      <c r="F449" s="220" t="s">
        <v>677</v>
      </c>
      <c r="G449" s="221" t="s">
        <v>477</v>
      </c>
      <c r="H449" s="273"/>
      <c r="I449" s="223"/>
      <c r="J449" s="224">
        <f>ROUND(I449*H449,2)</f>
        <v>0</v>
      </c>
      <c r="K449" s="225"/>
      <c r="L449" s="43"/>
      <c r="M449" s="226" t="s">
        <v>1</v>
      </c>
      <c r="N449" s="227" t="s">
        <v>44</v>
      </c>
      <c r="O449" s="90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30" t="s">
        <v>285</v>
      </c>
      <c r="AT449" s="230" t="s">
        <v>127</v>
      </c>
      <c r="AU449" s="230" t="s">
        <v>89</v>
      </c>
      <c r="AY449" s="16" t="s">
        <v>124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6" t="s">
        <v>87</v>
      </c>
      <c r="BK449" s="231">
        <f>ROUND(I449*H449,2)</f>
        <v>0</v>
      </c>
      <c r="BL449" s="16" t="s">
        <v>285</v>
      </c>
      <c r="BM449" s="230" t="s">
        <v>678</v>
      </c>
    </row>
    <row r="450" s="12" customFormat="1" ht="22.8" customHeight="1">
      <c r="A450" s="12"/>
      <c r="B450" s="202"/>
      <c r="C450" s="203"/>
      <c r="D450" s="204" t="s">
        <v>78</v>
      </c>
      <c r="E450" s="216" t="s">
        <v>679</v>
      </c>
      <c r="F450" s="216" t="s">
        <v>680</v>
      </c>
      <c r="G450" s="203"/>
      <c r="H450" s="203"/>
      <c r="I450" s="206"/>
      <c r="J450" s="217">
        <f>BK450</f>
        <v>0</v>
      </c>
      <c r="K450" s="203"/>
      <c r="L450" s="208"/>
      <c r="M450" s="209"/>
      <c r="N450" s="210"/>
      <c r="O450" s="210"/>
      <c r="P450" s="211">
        <f>SUM(P451:P473)</f>
        <v>0</v>
      </c>
      <c r="Q450" s="210"/>
      <c r="R450" s="211">
        <f>SUM(R451:R473)</f>
        <v>0.01933</v>
      </c>
      <c r="S450" s="210"/>
      <c r="T450" s="212">
        <f>SUM(T451:T473)</f>
        <v>0.028920000000000001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13" t="s">
        <v>89</v>
      </c>
      <c r="AT450" s="214" t="s">
        <v>78</v>
      </c>
      <c r="AU450" s="214" t="s">
        <v>87</v>
      </c>
      <c r="AY450" s="213" t="s">
        <v>124</v>
      </c>
      <c r="BK450" s="215">
        <f>SUM(BK451:BK473)</f>
        <v>0</v>
      </c>
    </row>
    <row r="451" s="2" customFormat="1" ht="16.5" customHeight="1">
      <c r="A451" s="37"/>
      <c r="B451" s="38"/>
      <c r="C451" s="218" t="s">
        <v>681</v>
      </c>
      <c r="D451" s="218" t="s">
        <v>127</v>
      </c>
      <c r="E451" s="219" t="s">
        <v>682</v>
      </c>
      <c r="F451" s="220" t="s">
        <v>683</v>
      </c>
      <c r="G451" s="221" t="s">
        <v>263</v>
      </c>
      <c r="H451" s="222">
        <v>36</v>
      </c>
      <c r="I451" s="223"/>
      <c r="J451" s="224">
        <f>ROUND(I451*H451,2)</f>
        <v>0</v>
      </c>
      <c r="K451" s="225"/>
      <c r="L451" s="43"/>
      <c r="M451" s="226" t="s">
        <v>1</v>
      </c>
      <c r="N451" s="227" t="s">
        <v>44</v>
      </c>
      <c r="O451" s="90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30" t="s">
        <v>135</v>
      </c>
      <c r="AT451" s="230" t="s">
        <v>127</v>
      </c>
      <c r="AU451" s="230" t="s">
        <v>89</v>
      </c>
      <c r="AY451" s="16" t="s">
        <v>124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6" t="s">
        <v>87</v>
      </c>
      <c r="BK451" s="231">
        <f>ROUND(I451*H451,2)</f>
        <v>0</v>
      </c>
      <c r="BL451" s="16" t="s">
        <v>135</v>
      </c>
      <c r="BM451" s="230" t="s">
        <v>684</v>
      </c>
    </row>
    <row r="452" s="2" customFormat="1">
      <c r="A452" s="37"/>
      <c r="B452" s="38"/>
      <c r="C452" s="39"/>
      <c r="D452" s="234" t="s">
        <v>139</v>
      </c>
      <c r="E452" s="39"/>
      <c r="F452" s="255" t="s">
        <v>685</v>
      </c>
      <c r="G452" s="39"/>
      <c r="H452" s="39"/>
      <c r="I452" s="256"/>
      <c r="J452" s="39"/>
      <c r="K452" s="39"/>
      <c r="L452" s="43"/>
      <c r="M452" s="257"/>
      <c r="N452" s="258"/>
      <c r="O452" s="90"/>
      <c r="P452" s="90"/>
      <c r="Q452" s="90"/>
      <c r="R452" s="90"/>
      <c r="S452" s="90"/>
      <c r="T452" s="91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139</v>
      </c>
      <c r="AU452" s="16" t="s">
        <v>89</v>
      </c>
    </row>
    <row r="453" s="13" customFormat="1">
      <c r="A453" s="13"/>
      <c r="B453" s="232"/>
      <c r="C453" s="233"/>
      <c r="D453" s="234" t="s">
        <v>133</v>
      </c>
      <c r="E453" s="235" t="s">
        <v>1</v>
      </c>
      <c r="F453" s="236" t="s">
        <v>686</v>
      </c>
      <c r="G453" s="233"/>
      <c r="H453" s="237">
        <v>36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133</v>
      </c>
      <c r="AU453" s="243" t="s">
        <v>89</v>
      </c>
      <c r="AV453" s="13" t="s">
        <v>89</v>
      </c>
      <c r="AW453" s="13" t="s">
        <v>35</v>
      </c>
      <c r="AX453" s="13" t="s">
        <v>79</v>
      </c>
      <c r="AY453" s="243" t="s">
        <v>124</v>
      </c>
    </row>
    <row r="454" s="14" customFormat="1">
      <c r="A454" s="14"/>
      <c r="B454" s="244"/>
      <c r="C454" s="245"/>
      <c r="D454" s="234" t="s">
        <v>133</v>
      </c>
      <c r="E454" s="246" t="s">
        <v>1</v>
      </c>
      <c r="F454" s="247" t="s">
        <v>134</v>
      </c>
      <c r="G454" s="245"/>
      <c r="H454" s="248">
        <v>36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133</v>
      </c>
      <c r="AU454" s="254" t="s">
        <v>89</v>
      </c>
      <c r="AV454" s="14" t="s">
        <v>135</v>
      </c>
      <c r="AW454" s="14" t="s">
        <v>35</v>
      </c>
      <c r="AX454" s="14" t="s">
        <v>87</v>
      </c>
      <c r="AY454" s="254" t="s">
        <v>124</v>
      </c>
    </row>
    <row r="455" s="2" customFormat="1" ht="16.5" customHeight="1">
      <c r="A455" s="37"/>
      <c r="B455" s="38"/>
      <c r="C455" s="218" t="s">
        <v>687</v>
      </c>
      <c r="D455" s="218" t="s">
        <v>127</v>
      </c>
      <c r="E455" s="219" t="s">
        <v>688</v>
      </c>
      <c r="F455" s="220" t="s">
        <v>689</v>
      </c>
      <c r="G455" s="221" t="s">
        <v>263</v>
      </c>
      <c r="H455" s="222">
        <v>36</v>
      </c>
      <c r="I455" s="223"/>
      <c r="J455" s="224">
        <f>ROUND(I455*H455,2)</f>
        <v>0</v>
      </c>
      <c r="K455" s="225"/>
      <c r="L455" s="43"/>
      <c r="M455" s="226" t="s">
        <v>1</v>
      </c>
      <c r="N455" s="227" t="s">
        <v>44</v>
      </c>
      <c r="O455" s="90"/>
      <c r="P455" s="228">
        <f>O455*H455</f>
        <v>0</v>
      </c>
      <c r="Q455" s="228">
        <v>0</v>
      </c>
      <c r="R455" s="228">
        <f>Q455*H455</f>
        <v>0</v>
      </c>
      <c r="S455" s="228">
        <v>0.00010000000000000001</v>
      </c>
      <c r="T455" s="229">
        <f>S455*H455</f>
        <v>0.0036000000000000003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0" t="s">
        <v>285</v>
      </c>
      <c r="AT455" s="230" t="s">
        <v>127</v>
      </c>
      <c r="AU455" s="230" t="s">
        <v>89</v>
      </c>
      <c r="AY455" s="16" t="s">
        <v>124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6" t="s">
        <v>87</v>
      </c>
      <c r="BK455" s="231">
        <f>ROUND(I455*H455,2)</f>
        <v>0</v>
      </c>
      <c r="BL455" s="16" t="s">
        <v>285</v>
      </c>
      <c r="BM455" s="230" t="s">
        <v>690</v>
      </c>
    </row>
    <row r="456" s="13" customFormat="1">
      <c r="A456" s="13"/>
      <c r="B456" s="232"/>
      <c r="C456" s="233"/>
      <c r="D456" s="234" t="s">
        <v>133</v>
      </c>
      <c r="E456" s="235" t="s">
        <v>1</v>
      </c>
      <c r="F456" s="236" t="s">
        <v>691</v>
      </c>
      <c r="G456" s="233"/>
      <c r="H456" s="237">
        <v>36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133</v>
      </c>
      <c r="AU456" s="243" t="s">
        <v>89</v>
      </c>
      <c r="AV456" s="13" t="s">
        <v>89</v>
      </c>
      <c r="AW456" s="13" t="s">
        <v>35</v>
      </c>
      <c r="AX456" s="13" t="s">
        <v>79</v>
      </c>
      <c r="AY456" s="243" t="s">
        <v>124</v>
      </c>
    </row>
    <row r="457" s="14" customFormat="1">
      <c r="A457" s="14"/>
      <c r="B457" s="244"/>
      <c r="C457" s="245"/>
      <c r="D457" s="234" t="s">
        <v>133</v>
      </c>
      <c r="E457" s="246" t="s">
        <v>1</v>
      </c>
      <c r="F457" s="247" t="s">
        <v>134</v>
      </c>
      <c r="G457" s="245"/>
      <c r="H457" s="248">
        <v>36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133</v>
      </c>
      <c r="AU457" s="254" t="s">
        <v>89</v>
      </c>
      <c r="AV457" s="14" t="s">
        <v>135</v>
      </c>
      <c r="AW457" s="14" t="s">
        <v>35</v>
      </c>
      <c r="AX457" s="14" t="s">
        <v>87</v>
      </c>
      <c r="AY457" s="254" t="s">
        <v>124</v>
      </c>
    </row>
    <row r="458" s="2" customFormat="1" ht="37.8" customHeight="1">
      <c r="A458" s="37"/>
      <c r="B458" s="38"/>
      <c r="C458" s="218" t="s">
        <v>692</v>
      </c>
      <c r="D458" s="218" t="s">
        <v>127</v>
      </c>
      <c r="E458" s="219" t="s">
        <v>693</v>
      </c>
      <c r="F458" s="220" t="s">
        <v>694</v>
      </c>
      <c r="G458" s="221" t="s">
        <v>433</v>
      </c>
      <c r="H458" s="222">
        <v>3</v>
      </c>
      <c r="I458" s="223"/>
      <c r="J458" s="224">
        <f>ROUND(I458*H458,2)</f>
        <v>0</v>
      </c>
      <c r="K458" s="225"/>
      <c r="L458" s="43"/>
      <c r="M458" s="226" t="s">
        <v>1</v>
      </c>
      <c r="N458" s="227" t="s">
        <v>44</v>
      </c>
      <c r="O458" s="90"/>
      <c r="P458" s="228">
        <f>O458*H458</f>
        <v>0</v>
      </c>
      <c r="Q458" s="228">
        <v>0.0053099999999999996</v>
      </c>
      <c r="R458" s="228">
        <f>Q458*H458</f>
        <v>0.01593</v>
      </c>
      <c r="S458" s="228">
        <v>0</v>
      </c>
      <c r="T458" s="229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0" t="s">
        <v>285</v>
      </c>
      <c r="AT458" s="230" t="s">
        <v>127</v>
      </c>
      <c r="AU458" s="230" t="s">
        <v>89</v>
      </c>
      <c r="AY458" s="16" t="s">
        <v>124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6" t="s">
        <v>87</v>
      </c>
      <c r="BK458" s="231">
        <f>ROUND(I458*H458,2)</f>
        <v>0</v>
      </c>
      <c r="BL458" s="16" t="s">
        <v>285</v>
      </c>
      <c r="BM458" s="230" t="s">
        <v>695</v>
      </c>
    </row>
    <row r="459" s="13" customFormat="1">
      <c r="A459" s="13"/>
      <c r="B459" s="232"/>
      <c r="C459" s="233"/>
      <c r="D459" s="234" t="s">
        <v>133</v>
      </c>
      <c r="E459" s="235" t="s">
        <v>1</v>
      </c>
      <c r="F459" s="236" t="s">
        <v>696</v>
      </c>
      <c r="G459" s="233"/>
      <c r="H459" s="237">
        <v>3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133</v>
      </c>
      <c r="AU459" s="243" t="s">
        <v>89</v>
      </c>
      <c r="AV459" s="13" t="s">
        <v>89</v>
      </c>
      <c r="AW459" s="13" t="s">
        <v>35</v>
      </c>
      <c r="AX459" s="13" t="s">
        <v>79</v>
      </c>
      <c r="AY459" s="243" t="s">
        <v>124</v>
      </c>
    </row>
    <row r="460" s="14" customFormat="1">
      <c r="A460" s="14"/>
      <c r="B460" s="244"/>
      <c r="C460" s="245"/>
      <c r="D460" s="234" t="s">
        <v>133</v>
      </c>
      <c r="E460" s="246" t="s">
        <v>1</v>
      </c>
      <c r="F460" s="247" t="s">
        <v>134</v>
      </c>
      <c r="G460" s="245"/>
      <c r="H460" s="248">
        <v>3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133</v>
      </c>
      <c r="AU460" s="254" t="s">
        <v>89</v>
      </c>
      <c r="AV460" s="14" t="s">
        <v>135</v>
      </c>
      <c r="AW460" s="14" t="s">
        <v>35</v>
      </c>
      <c r="AX460" s="14" t="s">
        <v>87</v>
      </c>
      <c r="AY460" s="254" t="s">
        <v>124</v>
      </c>
    </row>
    <row r="461" s="2" customFormat="1" ht="37.8" customHeight="1">
      <c r="A461" s="37"/>
      <c r="B461" s="38"/>
      <c r="C461" s="218" t="s">
        <v>697</v>
      </c>
      <c r="D461" s="218" t="s">
        <v>127</v>
      </c>
      <c r="E461" s="219" t="s">
        <v>698</v>
      </c>
      <c r="F461" s="220" t="s">
        <v>699</v>
      </c>
      <c r="G461" s="221" t="s">
        <v>433</v>
      </c>
      <c r="H461" s="222">
        <v>3</v>
      </c>
      <c r="I461" s="223"/>
      <c r="J461" s="224">
        <f>ROUND(I461*H461,2)</f>
        <v>0</v>
      </c>
      <c r="K461" s="225"/>
      <c r="L461" s="43"/>
      <c r="M461" s="226" t="s">
        <v>1</v>
      </c>
      <c r="N461" s="227" t="s">
        <v>44</v>
      </c>
      <c r="O461" s="90"/>
      <c r="P461" s="228">
        <f>O461*H461</f>
        <v>0</v>
      </c>
      <c r="Q461" s="228">
        <v>0</v>
      </c>
      <c r="R461" s="228">
        <f>Q461*H461</f>
        <v>0</v>
      </c>
      <c r="S461" s="228">
        <v>0.00464</v>
      </c>
      <c r="T461" s="229">
        <f>S461*H461</f>
        <v>0.01392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0" t="s">
        <v>285</v>
      </c>
      <c r="AT461" s="230" t="s">
        <v>127</v>
      </c>
      <c r="AU461" s="230" t="s">
        <v>89</v>
      </c>
      <c r="AY461" s="16" t="s">
        <v>124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6" t="s">
        <v>87</v>
      </c>
      <c r="BK461" s="231">
        <f>ROUND(I461*H461,2)</f>
        <v>0</v>
      </c>
      <c r="BL461" s="16" t="s">
        <v>285</v>
      </c>
      <c r="BM461" s="230" t="s">
        <v>700</v>
      </c>
    </row>
    <row r="462" s="13" customFormat="1">
      <c r="A462" s="13"/>
      <c r="B462" s="232"/>
      <c r="C462" s="233"/>
      <c r="D462" s="234" t="s">
        <v>133</v>
      </c>
      <c r="E462" s="235" t="s">
        <v>1</v>
      </c>
      <c r="F462" s="236" t="s">
        <v>696</v>
      </c>
      <c r="G462" s="233"/>
      <c r="H462" s="237">
        <v>3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133</v>
      </c>
      <c r="AU462" s="243" t="s">
        <v>89</v>
      </c>
      <c r="AV462" s="13" t="s">
        <v>89</v>
      </c>
      <c r="AW462" s="13" t="s">
        <v>35</v>
      </c>
      <c r="AX462" s="13" t="s">
        <v>79</v>
      </c>
      <c r="AY462" s="243" t="s">
        <v>124</v>
      </c>
    </row>
    <row r="463" s="14" customFormat="1">
      <c r="A463" s="14"/>
      <c r="B463" s="244"/>
      <c r="C463" s="245"/>
      <c r="D463" s="234" t="s">
        <v>133</v>
      </c>
      <c r="E463" s="246" t="s">
        <v>1</v>
      </c>
      <c r="F463" s="247" t="s">
        <v>134</v>
      </c>
      <c r="G463" s="245"/>
      <c r="H463" s="248">
        <v>3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133</v>
      </c>
      <c r="AU463" s="254" t="s">
        <v>89</v>
      </c>
      <c r="AV463" s="14" t="s">
        <v>135</v>
      </c>
      <c r="AW463" s="14" t="s">
        <v>35</v>
      </c>
      <c r="AX463" s="14" t="s">
        <v>87</v>
      </c>
      <c r="AY463" s="254" t="s">
        <v>124</v>
      </c>
    </row>
    <row r="464" s="2" customFormat="1" ht="37.8" customHeight="1">
      <c r="A464" s="37"/>
      <c r="B464" s="38"/>
      <c r="C464" s="218" t="s">
        <v>701</v>
      </c>
      <c r="D464" s="218" t="s">
        <v>127</v>
      </c>
      <c r="E464" s="219" t="s">
        <v>702</v>
      </c>
      <c r="F464" s="220" t="s">
        <v>703</v>
      </c>
      <c r="G464" s="221" t="s">
        <v>263</v>
      </c>
      <c r="H464" s="222">
        <v>2</v>
      </c>
      <c r="I464" s="223"/>
      <c r="J464" s="224">
        <f>ROUND(I464*H464,2)</f>
        <v>0</v>
      </c>
      <c r="K464" s="225"/>
      <c r="L464" s="43"/>
      <c r="M464" s="226" t="s">
        <v>1</v>
      </c>
      <c r="N464" s="227" t="s">
        <v>44</v>
      </c>
      <c r="O464" s="90"/>
      <c r="P464" s="228">
        <f>O464*H464</f>
        <v>0</v>
      </c>
      <c r="Q464" s="228">
        <v>0</v>
      </c>
      <c r="R464" s="228">
        <f>Q464*H464</f>
        <v>0</v>
      </c>
      <c r="S464" s="228">
        <v>0.0057000000000000002</v>
      </c>
      <c r="T464" s="229">
        <f>S464*H464</f>
        <v>0.0114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30" t="s">
        <v>285</v>
      </c>
      <c r="AT464" s="230" t="s">
        <v>127</v>
      </c>
      <c r="AU464" s="230" t="s">
        <v>89</v>
      </c>
      <c r="AY464" s="16" t="s">
        <v>124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6" t="s">
        <v>87</v>
      </c>
      <c r="BK464" s="231">
        <f>ROUND(I464*H464,2)</f>
        <v>0</v>
      </c>
      <c r="BL464" s="16" t="s">
        <v>285</v>
      </c>
      <c r="BM464" s="230" t="s">
        <v>704</v>
      </c>
    </row>
    <row r="465" s="13" customFormat="1">
      <c r="A465" s="13"/>
      <c r="B465" s="232"/>
      <c r="C465" s="233"/>
      <c r="D465" s="234" t="s">
        <v>133</v>
      </c>
      <c r="E465" s="235" t="s">
        <v>1</v>
      </c>
      <c r="F465" s="236" t="s">
        <v>705</v>
      </c>
      <c r="G465" s="233"/>
      <c r="H465" s="237">
        <v>2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133</v>
      </c>
      <c r="AU465" s="243" t="s">
        <v>89</v>
      </c>
      <c r="AV465" s="13" t="s">
        <v>89</v>
      </c>
      <c r="AW465" s="13" t="s">
        <v>35</v>
      </c>
      <c r="AX465" s="13" t="s">
        <v>79</v>
      </c>
      <c r="AY465" s="243" t="s">
        <v>124</v>
      </c>
    </row>
    <row r="466" s="14" customFormat="1">
      <c r="A466" s="14"/>
      <c r="B466" s="244"/>
      <c r="C466" s="245"/>
      <c r="D466" s="234" t="s">
        <v>133</v>
      </c>
      <c r="E466" s="246" t="s">
        <v>1</v>
      </c>
      <c r="F466" s="247" t="s">
        <v>134</v>
      </c>
      <c r="G466" s="245"/>
      <c r="H466" s="248">
        <v>2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133</v>
      </c>
      <c r="AU466" s="254" t="s">
        <v>89</v>
      </c>
      <c r="AV466" s="14" t="s">
        <v>135</v>
      </c>
      <c r="AW466" s="14" t="s">
        <v>35</v>
      </c>
      <c r="AX466" s="14" t="s">
        <v>87</v>
      </c>
      <c r="AY466" s="254" t="s">
        <v>124</v>
      </c>
    </row>
    <row r="467" s="2" customFormat="1" ht="37.8" customHeight="1">
      <c r="A467" s="37"/>
      <c r="B467" s="38"/>
      <c r="C467" s="218" t="s">
        <v>706</v>
      </c>
      <c r="D467" s="218" t="s">
        <v>127</v>
      </c>
      <c r="E467" s="219" t="s">
        <v>707</v>
      </c>
      <c r="F467" s="220" t="s">
        <v>708</v>
      </c>
      <c r="G467" s="221" t="s">
        <v>263</v>
      </c>
      <c r="H467" s="222">
        <v>2</v>
      </c>
      <c r="I467" s="223"/>
      <c r="J467" s="224">
        <f>ROUND(I467*H467,2)</f>
        <v>0</v>
      </c>
      <c r="K467" s="225"/>
      <c r="L467" s="43"/>
      <c r="M467" s="226" t="s">
        <v>1</v>
      </c>
      <c r="N467" s="227" t="s">
        <v>44</v>
      </c>
      <c r="O467" s="90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0" t="s">
        <v>285</v>
      </c>
      <c r="AT467" s="230" t="s">
        <v>127</v>
      </c>
      <c r="AU467" s="230" t="s">
        <v>89</v>
      </c>
      <c r="AY467" s="16" t="s">
        <v>124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6" t="s">
        <v>87</v>
      </c>
      <c r="BK467" s="231">
        <f>ROUND(I467*H467,2)</f>
        <v>0</v>
      </c>
      <c r="BL467" s="16" t="s">
        <v>285</v>
      </c>
      <c r="BM467" s="230" t="s">
        <v>709</v>
      </c>
    </row>
    <row r="468" s="13" customFormat="1">
      <c r="A468" s="13"/>
      <c r="B468" s="232"/>
      <c r="C468" s="233"/>
      <c r="D468" s="234" t="s">
        <v>133</v>
      </c>
      <c r="E468" s="235" t="s">
        <v>1</v>
      </c>
      <c r="F468" s="236" t="s">
        <v>710</v>
      </c>
      <c r="G468" s="233"/>
      <c r="H468" s="237">
        <v>2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133</v>
      </c>
      <c r="AU468" s="243" t="s">
        <v>89</v>
      </c>
      <c r="AV468" s="13" t="s">
        <v>89</v>
      </c>
      <c r="AW468" s="13" t="s">
        <v>35</v>
      </c>
      <c r="AX468" s="13" t="s">
        <v>79</v>
      </c>
      <c r="AY468" s="243" t="s">
        <v>124</v>
      </c>
    </row>
    <row r="469" s="14" customFormat="1">
      <c r="A469" s="14"/>
      <c r="B469" s="244"/>
      <c r="C469" s="245"/>
      <c r="D469" s="234" t="s">
        <v>133</v>
      </c>
      <c r="E469" s="246" t="s">
        <v>1</v>
      </c>
      <c r="F469" s="247" t="s">
        <v>134</v>
      </c>
      <c r="G469" s="245"/>
      <c r="H469" s="248">
        <v>2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133</v>
      </c>
      <c r="AU469" s="254" t="s">
        <v>89</v>
      </c>
      <c r="AV469" s="14" t="s">
        <v>135</v>
      </c>
      <c r="AW469" s="14" t="s">
        <v>35</v>
      </c>
      <c r="AX469" s="14" t="s">
        <v>87</v>
      </c>
      <c r="AY469" s="254" t="s">
        <v>124</v>
      </c>
    </row>
    <row r="470" s="2" customFormat="1" ht="16.5" customHeight="1">
      <c r="A470" s="37"/>
      <c r="B470" s="38"/>
      <c r="C470" s="262" t="s">
        <v>711</v>
      </c>
      <c r="D470" s="262" t="s">
        <v>226</v>
      </c>
      <c r="E470" s="263" t="s">
        <v>712</v>
      </c>
      <c r="F470" s="264" t="s">
        <v>713</v>
      </c>
      <c r="G470" s="265" t="s">
        <v>263</v>
      </c>
      <c r="H470" s="266">
        <v>2</v>
      </c>
      <c r="I470" s="267"/>
      <c r="J470" s="268">
        <f>ROUND(I470*H470,2)</f>
        <v>0</v>
      </c>
      <c r="K470" s="269"/>
      <c r="L470" s="270"/>
      <c r="M470" s="271" t="s">
        <v>1</v>
      </c>
      <c r="N470" s="272" t="s">
        <v>44</v>
      </c>
      <c r="O470" s="90"/>
      <c r="P470" s="228">
        <f>O470*H470</f>
        <v>0</v>
      </c>
      <c r="Q470" s="228">
        <v>0.0016999999999999999</v>
      </c>
      <c r="R470" s="228">
        <f>Q470*H470</f>
        <v>0.0033999999999999998</v>
      </c>
      <c r="S470" s="228">
        <v>0</v>
      </c>
      <c r="T470" s="229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30" t="s">
        <v>371</v>
      </c>
      <c r="AT470" s="230" t="s">
        <v>226</v>
      </c>
      <c r="AU470" s="230" t="s">
        <v>89</v>
      </c>
      <c r="AY470" s="16" t="s">
        <v>124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6" t="s">
        <v>87</v>
      </c>
      <c r="BK470" s="231">
        <f>ROUND(I470*H470,2)</f>
        <v>0</v>
      </c>
      <c r="BL470" s="16" t="s">
        <v>285</v>
      </c>
      <c r="BM470" s="230" t="s">
        <v>714</v>
      </c>
    </row>
    <row r="471" s="13" customFormat="1">
      <c r="A471" s="13"/>
      <c r="B471" s="232"/>
      <c r="C471" s="233"/>
      <c r="D471" s="234" t="s">
        <v>133</v>
      </c>
      <c r="E471" s="235" t="s">
        <v>1</v>
      </c>
      <c r="F471" s="236" t="s">
        <v>710</v>
      </c>
      <c r="G471" s="233"/>
      <c r="H471" s="237">
        <v>2</v>
      </c>
      <c r="I471" s="238"/>
      <c r="J471" s="233"/>
      <c r="K471" s="233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133</v>
      </c>
      <c r="AU471" s="243" t="s">
        <v>89</v>
      </c>
      <c r="AV471" s="13" t="s">
        <v>89</v>
      </c>
      <c r="AW471" s="13" t="s">
        <v>35</v>
      </c>
      <c r="AX471" s="13" t="s">
        <v>79</v>
      </c>
      <c r="AY471" s="243" t="s">
        <v>124</v>
      </c>
    </row>
    <row r="472" s="14" customFormat="1">
      <c r="A472" s="14"/>
      <c r="B472" s="244"/>
      <c r="C472" s="245"/>
      <c r="D472" s="234" t="s">
        <v>133</v>
      </c>
      <c r="E472" s="246" t="s">
        <v>1</v>
      </c>
      <c r="F472" s="247" t="s">
        <v>134</v>
      </c>
      <c r="G472" s="245"/>
      <c r="H472" s="248">
        <v>2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133</v>
      </c>
      <c r="AU472" s="254" t="s">
        <v>89</v>
      </c>
      <c r="AV472" s="14" t="s">
        <v>135</v>
      </c>
      <c r="AW472" s="14" t="s">
        <v>35</v>
      </c>
      <c r="AX472" s="14" t="s">
        <v>87</v>
      </c>
      <c r="AY472" s="254" t="s">
        <v>124</v>
      </c>
    </row>
    <row r="473" s="2" customFormat="1" ht="24.15" customHeight="1">
      <c r="A473" s="37"/>
      <c r="B473" s="38"/>
      <c r="C473" s="218" t="s">
        <v>715</v>
      </c>
      <c r="D473" s="218" t="s">
        <v>127</v>
      </c>
      <c r="E473" s="219" t="s">
        <v>716</v>
      </c>
      <c r="F473" s="220" t="s">
        <v>717</v>
      </c>
      <c r="G473" s="221" t="s">
        <v>477</v>
      </c>
      <c r="H473" s="273"/>
      <c r="I473" s="223"/>
      <c r="J473" s="224">
        <f>ROUND(I473*H473,2)</f>
        <v>0</v>
      </c>
      <c r="K473" s="225"/>
      <c r="L473" s="43"/>
      <c r="M473" s="226" t="s">
        <v>1</v>
      </c>
      <c r="N473" s="227" t="s">
        <v>44</v>
      </c>
      <c r="O473" s="90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30" t="s">
        <v>285</v>
      </c>
      <c r="AT473" s="230" t="s">
        <v>127</v>
      </c>
      <c r="AU473" s="230" t="s">
        <v>89</v>
      </c>
      <c r="AY473" s="16" t="s">
        <v>124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6" t="s">
        <v>87</v>
      </c>
      <c r="BK473" s="231">
        <f>ROUND(I473*H473,2)</f>
        <v>0</v>
      </c>
      <c r="BL473" s="16" t="s">
        <v>285</v>
      </c>
      <c r="BM473" s="230" t="s">
        <v>718</v>
      </c>
    </row>
    <row r="474" s="12" customFormat="1" ht="22.8" customHeight="1">
      <c r="A474" s="12"/>
      <c r="B474" s="202"/>
      <c r="C474" s="203"/>
      <c r="D474" s="204" t="s">
        <v>78</v>
      </c>
      <c r="E474" s="216" t="s">
        <v>719</v>
      </c>
      <c r="F474" s="216" t="s">
        <v>720</v>
      </c>
      <c r="G474" s="203"/>
      <c r="H474" s="203"/>
      <c r="I474" s="206"/>
      <c r="J474" s="217">
        <f>BK474</f>
        <v>0</v>
      </c>
      <c r="K474" s="203"/>
      <c r="L474" s="208"/>
      <c r="M474" s="209"/>
      <c r="N474" s="210"/>
      <c r="O474" s="210"/>
      <c r="P474" s="211">
        <f>SUM(P475:P510)</f>
        <v>0</v>
      </c>
      <c r="Q474" s="210"/>
      <c r="R474" s="211">
        <f>SUM(R475:R510)</f>
        <v>2.8324521000000003</v>
      </c>
      <c r="S474" s="210"/>
      <c r="T474" s="212">
        <f>SUM(T475:T510)</f>
        <v>1.2415620000000001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3" t="s">
        <v>89</v>
      </c>
      <c r="AT474" s="214" t="s">
        <v>78</v>
      </c>
      <c r="AU474" s="214" t="s">
        <v>87</v>
      </c>
      <c r="AY474" s="213" t="s">
        <v>124</v>
      </c>
      <c r="BK474" s="215">
        <f>SUM(BK475:BK510)</f>
        <v>0</v>
      </c>
    </row>
    <row r="475" s="2" customFormat="1" ht="33" customHeight="1">
      <c r="A475" s="37"/>
      <c r="B475" s="38"/>
      <c r="C475" s="218" t="s">
        <v>721</v>
      </c>
      <c r="D475" s="218" t="s">
        <v>127</v>
      </c>
      <c r="E475" s="219" t="s">
        <v>722</v>
      </c>
      <c r="F475" s="220" t="s">
        <v>723</v>
      </c>
      <c r="G475" s="221" t="s">
        <v>237</v>
      </c>
      <c r="H475" s="222">
        <v>3.79</v>
      </c>
      <c r="I475" s="223"/>
      <c r="J475" s="224">
        <f>ROUND(I475*H475,2)</f>
        <v>0</v>
      </c>
      <c r="K475" s="225"/>
      <c r="L475" s="43"/>
      <c r="M475" s="226" t="s">
        <v>1</v>
      </c>
      <c r="N475" s="227" t="s">
        <v>44</v>
      </c>
      <c r="O475" s="90"/>
      <c r="P475" s="228">
        <f>O475*H475</f>
        <v>0</v>
      </c>
      <c r="Q475" s="228">
        <v>0.00189</v>
      </c>
      <c r="R475" s="228">
        <f>Q475*H475</f>
        <v>0.0071631000000000004</v>
      </c>
      <c r="S475" s="228">
        <v>0</v>
      </c>
      <c r="T475" s="229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30" t="s">
        <v>285</v>
      </c>
      <c r="AT475" s="230" t="s">
        <v>127</v>
      </c>
      <c r="AU475" s="230" t="s">
        <v>89</v>
      </c>
      <c r="AY475" s="16" t="s">
        <v>124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6" t="s">
        <v>87</v>
      </c>
      <c r="BK475" s="231">
        <f>ROUND(I475*H475,2)</f>
        <v>0</v>
      </c>
      <c r="BL475" s="16" t="s">
        <v>285</v>
      </c>
      <c r="BM475" s="230" t="s">
        <v>724</v>
      </c>
    </row>
    <row r="476" s="13" customFormat="1">
      <c r="A476" s="13"/>
      <c r="B476" s="232"/>
      <c r="C476" s="233"/>
      <c r="D476" s="234" t="s">
        <v>133</v>
      </c>
      <c r="E476" s="235" t="s">
        <v>1</v>
      </c>
      <c r="F476" s="236" t="s">
        <v>725</v>
      </c>
      <c r="G476" s="233"/>
      <c r="H476" s="237">
        <v>1.6499999999999999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133</v>
      </c>
      <c r="AU476" s="243" t="s">
        <v>89</v>
      </c>
      <c r="AV476" s="13" t="s">
        <v>89</v>
      </c>
      <c r="AW476" s="13" t="s">
        <v>35</v>
      </c>
      <c r="AX476" s="13" t="s">
        <v>79</v>
      </c>
      <c r="AY476" s="243" t="s">
        <v>124</v>
      </c>
    </row>
    <row r="477" s="13" customFormat="1">
      <c r="A477" s="13"/>
      <c r="B477" s="232"/>
      <c r="C477" s="233"/>
      <c r="D477" s="234" t="s">
        <v>133</v>
      </c>
      <c r="E477" s="235" t="s">
        <v>1</v>
      </c>
      <c r="F477" s="236" t="s">
        <v>726</v>
      </c>
      <c r="G477" s="233"/>
      <c r="H477" s="237">
        <v>2.1400000000000001</v>
      </c>
      <c r="I477" s="238"/>
      <c r="J477" s="233"/>
      <c r="K477" s="233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133</v>
      </c>
      <c r="AU477" s="243" t="s">
        <v>89</v>
      </c>
      <c r="AV477" s="13" t="s">
        <v>89</v>
      </c>
      <c r="AW477" s="13" t="s">
        <v>35</v>
      </c>
      <c r="AX477" s="13" t="s">
        <v>79</v>
      </c>
      <c r="AY477" s="243" t="s">
        <v>124</v>
      </c>
    </row>
    <row r="478" s="14" customFormat="1">
      <c r="A478" s="14"/>
      <c r="B478" s="244"/>
      <c r="C478" s="245"/>
      <c r="D478" s="234" t="s">
        <v>133</v>
      </c>
      <c r="E478" s="246" t="s">
        <v>1</v>
      </c>
      <c r="F478" s="247" t="s">
        <v>134</v>
      </c>
      <c r="G478" s="245"/>
      <c r="H478" s="248">
        <v>3.79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133</v>
      </c>
      <c r="AU478" s="254" t="s">
        <v>89</v>
      </c>
      <c r="AV478" s="14" t="s">
        <v>135</v>
      </c>
      <c r="AW478" s="14" t="s">
        <v>35</v>
      </c>
      <c r="AX478" s="14" t="s">
        <v>87</v>
      </c>
      <c r="AY478" s="254" t="s">
        <v>124</v>
      </c>
    </row>
    <row r="479" s="2" customFormat="1" ht="24.15" customHeight="1">
      <c r="A479" s="37"/>
      <c r="B479" s="38"/>
      <c r="C479" s="218" t="s">
        <v>727</v>
      </c>
      <c r="D479" s="218" t="s">
        <v>127</v>
      </c>
      <c r="E479" s="219" t="s">
        <v>728</v>
      </c>
      <c r="F479" s="220" t="s">
        <v>729</v>
      </c>
      <c r="G479" s="221" t="s">
        <v>223</v>
      </c>
      <c r="H479" s="222">
        <v>50</v>
      </c>
      <c r="I479" s="223"/>
      <c r="J479" s="224">
        <f>ROUND(I479*H479,2)</f>
        <v>0</v>
      </c>
      <c r="K479" s="225"/>
      <c r="L479" s="43"/>
      <c r="M479" s="226" t="s">
        <v>1</v>
      </c>
      <c r="N479" s="227" t="s">
        <v>44</v>
      </c>
      <c r="O479" s="90"/>
      <c r="P479" s="228">
        <f>O479*H479</f>
        <v>0</v>
      </c>
      <c r="Q479" s="228">
        <v>0</v>
      </c>
      <c r="R479" s="228">
        <f>Q479*H479</f>
        <v>0</v>
      </c>
      <c r="S479" s="228">
        <v>0</v>
      </c>
      <c r="T479" s="229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30" t="s">
        <v>285</v>
      </c>
      <c r="AT479" s="230" t="s">
        <v>127</v>
      </c>
      <c r="AU479" s="230" t="s">
        <v>89</v>
      </c>
      <c r="AY479" s="16" t="s">
        <v>124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6" t="s">
        <v>87</v>
      </c>
      <c r="BK479" s="231">
        <f>ROUND(I479*H479,2)</f>
        <v>0</v>
      </c>
      <c r="BL479" s="16" t="s">
        <v>285</v>
      </c>
      <c r="BM479" s="230" t="s">
        <v>730</v>
      </c>
    </row>
    <row r="480" s="13" customFormat="1">
      <c r="A480" s="13"/>
      <c r="B480" s="232"/>
      <c r="C480" s="233"/>
      <c r="D480" s="234" t="s">
        <v>133</v>
      </c>
      <c r="E480" s="235" t="s">
        <v>1</v>
      </c>
      <c r="F480" s="236" t="s">
        <v>731</v>
      </c>
      <c r="G480" s="233"/>
      <c r="H480" s="237">
        <v>50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133</v>
      </c>
      <c r="AU480" s="243" t="s">
        <v>89</v>
      </c>
      <c r="AV480" s="13" t="s">
        <v>89</v>
      </c>
      <c r="AW480" s="13" t="s">
        <v>35</v>
      </c>
      <c r="AX480" s="13" t="s">
        <v>79</v>
      </c>
      <c r="AY480" s="243" t="s">
        <v>124</v>
      </c>
    </row>
    <row r="481" s="14" customFormat="1">
      <c r="A481" s="14"/>
      <c r="B481" s="244"/>
      <c r="C481" s="245"/>
      <c r="D481" s="234" t="s">
        <v>133</v>
      </c>
      <c r="E481" s="246" t="s">
        <v>1</v>
      </c>
      <c r="F481" s="247" t="s">
        <v>134</v>
      </c>
      <c r="G481" s="245"/>
      <c r="H481" s="248">
        <v>50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133</v>
      </c>
      <c r="AU481" s="254" t="s">
        <v>89</v>
      </c>
      <c r="AV481" s="14" t="s">
        <v>135</v>
      </c>
      <c r="AW481" s="14" t="s">
        <v>35</v>
      </c>
      <c r="AX481" s="14" t="s">
        <v>87</v>
      </c>
      <c r="AY481" s="254" t="s">
        <v>124</v>
      </c>
    </row>
    <row r="482" s="2" customFormat="1" ht="16.5" customHeight="1">
      <c r="A482" s="37"/>
      <c r="B482" s="38"/>
      <c r="C482" s="262" t="s">
        <v>732</v>
      </c>
      <c r="D482" s="262" t="s">
        <v>226</v>
      </c>
      <c r="E482" s="263" t="s">
        <v>733</v>
      </c>
      <c r="F482" s="264" t="s">
        <v>734</v>
      </c>
      <c r="G482" s="265" t="s">
        <v>237</v>
      </c>
      <c r="H482" s="266">
        <v>1.6499999999999999</v>
      </c>
      <c r="I482" s="267"/>
      <c r="J482" s="268">
        <f>ROUND(I482*H482,2)</f>
        <v>0</v>
      </c>
      <c r="K482" s="269"/>
      <c r="L482" s="270"/>
      <c r="M482" s="271" t="s">
        <v>1</v>
      </c>
      <c r="N482" s="272" t="s">
        <v>44</v>
      </c>
      <c r="O482" s="90"/>
      <c r="P482" s="228">
        <f>O482*H482</f>
        <v>0</v>
      </c>
      <c r="Q482" s="228">
        <v>0.55000000000000004</v>
      </c>
      <c r="R482" s="228">
        <f>Q482*H482</f>
        <v>0.90749999999999997</v>
      </c>
      <c r="S482" s="228">
        <v>0</v>
      </c>
      <c r="T482" s="229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0" t="s">
        <v>371</v>
      </c>
      <c r="AT482" s="230" t="s">
        <v>226</v>
      </c>
      <c r="AU482" s="230" t="s">
        <v>89</v>
      </c>
      <c r="AY482" s="16" t="s">
        <v>124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6" t="s">
        <v>87</v>
      </c>
      <c r="BK482" s="231">
        <f>ROUND(I482*H482,2)</f>
        <v>0</v>
      </c>
      <c r="BL482" s="16" t="s">
        <v>285</v>
      </c>
      <c r="BM482" s="230" t="s">
        <v>735</v>
      </c>
    </row>
    <row r="483" s="13" customFormat="1">
      <c r="A483" s="13"/>
      <c r="B483" s="232"/>
      <c r="C483" s="233"/>
      <c r="D483" s="234" t="s">
        <v>133</v>
      </c>
      <c r="E483" s="235" t="s">
        <v>1</v>
      </c>
      <c r="F483" s="236" t="s">
        <v>736</v>
      </c>
      <c r="G483" s="233"/>
      <c r="H483" s="237">
        <v>1.5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133</v>
      </c>
      <c r="AU483" s="243" t="s">
        <v>89</v>
      </c>
      <c r="AV483" s="13" t="s">
        <v>89</v>
      </c>
      <c r="AW483" s="13" t="s">
        <v>35</v>
      </c>
      <c r="AX483" s="13" t="s">
        <v>79</v>
      </c>
      <c r="AY483" s="243" t="s">
        <v>124</v>
      </c>
    </row>
    <row r="484" s="14" customFormat="1">
      <c r="A484" s="14"/>
      <c r="B484" s="244"/>
      <c r="C484" s="245"/>
      <c r="D484" s="234" t="s">
        <v>133</v>
      </c>
      <c r="E484" s="246" t="s">
        <v>1</v>
      </c>
      <c r="F484" s="247" t="s">
        <v>134</v>
      </c>
      <c r="G484" s="245"/>
      <c r="H484" s="248">
        <v>1.5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133</v>
      </c>
      <c r="AU484" s="254" t="s">
        <v>89</v>
      </c>
      <c r="AV484" s="14" t="s">
        <v>135</v>
      </c>
      <c r="AW484" s="14" t="s">
        <v>35</v>
      </c>
      <c r="AX484" s="14" t="s">
        <v>87</v>
      </c>
      <c r="AY484" s="254" t="s">
        <v>124</v>
      </c>
    </row>
    <row r="485" s="13" customFormat="1">
      <c r="A485" s="13"/>
      <c r="B485" s="232"/>
      <c r="C485" s="233"/>
      <c r="D485" s="234" t="s">
        <v>133</v>
      </c>
      <c r="E485" s="233"/>
      <c r="F485" s="236" t="s">
        <v>737</v>
      </c>
      <c r="G485" s="233"/>
      <c r="H485" s="237">
        <v>1.6499999999999999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133</v>
      </c>
      <c r="AU485" s="243" t="s">
        <v>89</v>
      </c>
      <c r="AV485" s="13" t="s">
        <v>89</v>
      </c>
      <c r="AW485" s="13" t="s">
        <v>4</v>
      </c>
      <c r="AX485" s="13" t="s">
        <v>87</v>
      </c>
      <c r="AY485" s="243" t="s">
        <v>124</v>
      </c>
    </row>
    <row r="486" s="2" customFormat="1" ht="24.15" customHeight="1">
      <c r="A486" s="37"/>
      <c r="B486" s="38"/>
      <c r="C486" s="218" t="s">
        <v>738</v>
      </c>
      <c r="D486" s="218" t="s">
        <v>127</v>
      </c>
      <c r="E486" s="219" t="s">
        <v>739</v>
      </c>
      <c r="F486" s="220" t="s">
        <v>740</v>
      </c>
      <c r="G486" s="221" t="s">
        <v>223</v>
      </c>
      <c r="H486" s="222">
        <v>51.200000000000003</v>
      </c>
      <c r="I486" s="223"/>
      <c r="J486" s="224">
        <f>ROUND(I486*H486,2)</f>
        <v>0</v>
      </c>
      <c r="K486" s="225"/>
      <c r="L486" s="43"/>
      <c r="M486" s="226" t="s">
        <v>1</v>
      </c>
      <c r="N486" s="227" t="s">
        <v>44</v>
      </c>
      <c r="O486" s="90"/>
      <c r="P486" s="228">
        <f>O486*H486</f>
        <v>0</v>
      </c>
      <c r="Q486" s="228">
        <v>0.01396</v>
      </c>
      <c r="R486" s="228">
        <f>Q486*H486</f>
        <v>0.71475200000000005</v>
      </c>
      <c r="S486" s="228">
        <v>0</v>
      </c>
      <c r="T486" s="229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0" t="s">
        <v>285</v>
      </c>
      <c r="AT486" s="230" t="s">
        <v>127</v>
      </c>
      <c r="AU486" s="230" t="s">
        <v>89</v>
      </c>
      <c r="AY486" s="16" t="s">
        <v>124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6" t="s">
        <v>87</v>
      </c>
      <c r="BK486" s="231">
        <f>ROUND(I486*H486,2)</f>
        <v>0</v>
      </c>
      <c r="BL486" s="16" t="s">
        <v>285</v>
      </c>
      <c r="BM486" s="230" t="s">
        <v>741</v>
      </c>
    </row>
    <row r="487" s="13" customFormat="1">
      <c r="A487" s="13"/>
      <c r="B487" s="232"/>
      <c r="C487" s="233"/>
      <c r="D487" s="234" t="s">
        <v>133</v>
      </c>
      <c r="E487" s="235" t="s">
        <v>1</v>
      </c>
      <c r="F487" s="236" t="s">
        <v>742</v>
      </c>
      <c r="G487" s="233"/>
      <c r="H487" s="237">
        <v>51.200000000000003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133</v>
      </c>
      <c r="AU487" s="243" t="s">
        <v>89</v>
      </c>
      <c r="AV487" s="13" t="s">
        <v>89</v>
      </c>
      <c r="AW487" s="13" t="s">
        <v>35</v>
      </c>
      <c r="AX487" s="13" t="s">
        <v>79</v>
      </c>
      <c r="AY487" s="243" t="s">
        <v>124</v>
      </c>
    </row>
    <row r="488" s="14" customFormat="1">
      <c r="A488" s="14"/>
      <c r="B488" s="244"/>
      <c r="C488" s="245"/>
      <c r="D488" s="234" t="s">
        <v>133</v>
      </c>
      <c r="E488" s="246" t="s">
        <v>1</v>
      </c>
      <c r="F488" s="247" t="s">
        <v>134</v>
      </c>
      <c r="G488" s="245"/>
      <c r="H488" s="248">
        <v>51.200000000000003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133</v>
      </c>
      <c r="AU488" s="254" t="s">
        <v>89</v>
      </c>
      <c r="AV488" s="14" t="s">
        <v>135</v>
      </c>
      <c r="AW488" s="14" t="s">
        <v>35</v>
      </c>
      <c r="AX488" s="14" t="s">
        <v>87</v>
      </c>
      <c r="AY488" s="254" t="s">
        <v>124</v>
      </c>
    </row>
    <row r="489" s="2" customFormat="1" ht="16.5" customHeight="1">
      <c r="A489" s="37"/>
      <c r="B489" s="38"/>
      <c r="C489" s="218" t="s">
        <v>743</v>
      </c>
      <c r="D489" s="218" t="s">
        <v>127</v>
      </c>
      <c r="E489" s="219" t="s">
        <v>744</v>
      </c>
      <c r="F489" s="220" t="s">
        <v>745</v>
      </c>
      <c r="G489" s="221" t="s">
        <v>433</v>
      </c>
      <c r="H489" s="222">
        <v>110.09999999999999</v>
      </c>
      <c r="I489" s="223"/>
      <c r="J489" s="224">
        <f>ROUND(I489*H489,2)</f>
        <v>0</v>
      </c>
      <c r="K489" s="225"/>
      <c r="L489" s="43"/>
      <c r="M489" s="226" t="s">
        <v>1</v>
      </c>
      <c r="N489" s="227" t="s">
        <v>44</v>
      </c>
      <c r="O489" s="90"/>
      <c r="P489" s="228">
        <f>O489*H489</f>
        <v>0</v>
      </c>
      <c r="Q489" s="228">
        <v>3.0000000000000001E-05</v>
      </c>
      <c r="R489" s="228">
        <f>Q489*H489</f>
        <v>0.0033029999999999999</v>
      </c>
      <c r="S489" s="228">
        <v>0</v>
      </c>
      <c r="T489" s="229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30" t="s">
        <v>285</v>
      </c>
      <c r="AT489" s="230" t="s">
        <v>127</v>
      </c>
      <c r="AU489" s="230" t="s">
        <v>89</v>
      </c>
      <c r="AY489" s="16" t="s">
        <v>124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6" t="s">
        <v>87</v>
      </c>
      <c r="BK489" s="231">
        <f>ROUND(I489*H489,2)</f>
        <v>0</v>
      </c>
      <c r="BL489" s="16" t="s">
        <v>285</v>
      </c>
      <c r="BM489" s="230" t="s">
        <v>746</v>
      </c>
    </row>
    <row r="490" s="13" customFormat="1">
      <c r="A490" s="13"/>
      <c r="B490" s="232"/>
      <c r="C490" s="233"/>
      <c r="D490" s="234" t="s">
        <v>133</v>
      </c>
      <c r="E490" s="235" t="s">
        <v>1</v>
      </c>
      <c r="F490" s="236" t="s">
        <v>747</v>
      </c>
      <c r="G490" s="233"/>
      <c r="H490" s="237">
        <v>110.09999999999999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133</v>
      </c>
      <c r="AU490" s="243" t="s">
        <v>89</v>
      </c>
      <c r="AV490" s="13" t="s">
        <v>89</v>
      </c>
      <c r="AW490" s="13" t="s">
        <v>35</v>
      </c>
      <c r="AX490" s="13" t="s">
        <v>79</v>
      </c>
      <c r="AY490" s="243" t="s">
        <v>124</v>
      </c>
    </row>
    <row r="491" s="14" customFormat="1">
      <c r="A491" s="14"/>
      <c r="B491" s="244"/>
      <c r="C491" s="245"/>
      <c r="D491" s="234" t="s">
        <v>133</v>
      </c>
      <c r="E491" s="246" t="s">
        <v>1</v>
      </c>
      <c r="F491" s="247" t="s">
        <v>134</v>
      </c>
      <c r="G491" s="245"/>
      <c r="H491" s="248">
        <v>110.09999999999999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4" t="s">
        <v>133</v>
      </c>
      <c r="AU491" s="254" t="s">
        <v>89</v>
      </c>
      <c r="AV491" s="14" t="s">
        <v>135</v>
      </c>
      <c r="AW491" s="14" t="s">
        <v>35</v>
      </c>
      <c r="AX491" s="14" t="s">
        <v>87</v>
      </c>
      <c r="AY491" s="254" t="s">
        <v>124</v>
      </c>
    </row>
    <row r="492" s="2" customFormat="1" ht="37.8" customHeight="1">
      <c r="A492" s="37"/>
      <c r="B492" s="38"/>
      <c r="C492" s="218" t="s">
        <v>748</v>
      </c>
      <c r="D492" s="218" t="s">
        <v>127</v>
      </c>
      <c r="E492" s="219" t="s">
        <v>749</v>
      </c>
      <c r="F492" s="220" t="s">
        <v>750</v>
      </c>
      <c r="G492" s="221" t="s">
        <v>433</v>
      </c>
      <c r="H492" s="222">
        <v>90.120000000000005</v>
      </c>
      <c r="I492" s="223"/>
      <c r="J492" s="224">
        <f>ROUND(I492*H492,2)</f>
        <v>0</v>
      </c>
      <c r="K492" s="225"/>
      <c r="L492" s="43"/>
      <c r="M492" s="226" t="s">
        <v>1</v>
      </c>
      <c r="N492" s="227" t="s">
        <v>44</v>
      </c>
      <c r="O492" s="90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0" t="s">
        <v>285</v>
      </c>
      <c r="AT492" s="230" t="s">
        <v>127</v>
      </c>
      <c r="AU492" s="230" t="s">
        <v>89</v>
      </c>
      <c r="AY492" s="16" t="s">
        <v>124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6" t="s">
        <v>87</v>
      </c>
      <c r="BK492" s="231">
        <f>ROUND(I492*H492,2)</f>
        <v>0</v>
      </c>
      <c r="BL492" s="16" t="s">
        <v>285</v>
      </c>
      <c r="BM492" s="230" t="s">
        <v>751</v>
      </c>
    </row>
    <row r="493" s="13" customFormat="1">
      <c r="A493" s="13"/>
      <c r="B493" s="232"/>
      <c r="C493" s="233"/>
      <c r="D493" s="234" t="s">
        <v>133</v>
      </c>
      <c r="E493" s="235" t="s">
        <v>1</v>
      </c>
      <c r="F493" s="236" t="s">
        <v>752</v>
      </c>
      <c r="G493" s="233"/>
      <c r="H493" s="237">
        <v>90.120000000000005</v>
      </c>
      <c r="I493" s="238"/>
      <c r="J493" s="233"/>
      <c r="K493" s="233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133</v>
      </c>
      <c r="AU493" s="243" t="s">
        <v>89</v>
      </c>
      <c r="AV493" s="13" t="s">
        <v>89</v>
      </c>
      <c r="AW493" s="13" t="s">
        <v>35</v>
      </c>
      <c r="AX493" s="13" t="s">
        <v>79</v>
      </c>
      <c r="AY493" s="243" t="s">
        <v>124</v>
      </c>
    </row>
    <row r="494" s="14" customFormat="1">
      <c r="A494" s="14"/>
      <c r="B494" s="244"/>
      <c r="C494" s="245"/>
      <c r="D494" s="234" t="s">
        <v>133</v>
      </c>
      <c r="E494" s="246" t="s">
        <v>1</v>
      </c>
      <c r="F494" s="247" t="s">
        <v>134</v>
      </c>
      <c r="G494" s="245"/>
      <c r="H494" s="248">
        <v>90.120000000000005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133</v>
      </c>
      <c r="AU494" s="254" t="s">
        <v>89</v>
      </c>
      <c r="AV494" s="14" t="s">
        <v>135</v>
      </c>
      <c r="AW494" s="14" t="s">
        <v>35</v>
      </c>
      <c r="AX494" s="14" t="s">
        <v>87</v>
      </c>
      <c r="AY494" s="254" t="s">
        <v>124</v>
      </c>
    </row>
    <row r="495" s="2" customFormat="1" ht="21.75" customHeight="1">
      <c r="A495" s="37"/>
      <c r="B495" s="38"/>
      <c r="C495" s="262" t="s">
        <v>753</v>
      </c>
      <c r="D495" s="262" t="s">
        <v>226</v>
      </c>
      <c r="E495" s="263" t="s">
        <v>754</v>
      </c>
      <c r="F495" s="264" t="s">
        <v>755</v>
      </c>
      <c r="G495" s="265" t="s">
        <v>237</v>
      </c>
      <c r="H495" s="266">
        <v>2.1400000000000001</v>
      </c>
      <c r="I495" s="267"/>
      <c r="J495" s="268">
        <f>ROUND(I495*H495,2)</f>
        <v>0</v>
      </c>
      <c r="K495" s="269"/>
      <c r="L495" s="270"/>
      <c r="M495" s="271" t="s">
        <v>1</v>
      </c>
      <c r="N495" s="272" t="s">
        <v>44</v>
      </c>
      <c r="O495" s="90"/>
      <c r="P495" s="228">
        <f>O495*H495</f>
        <v>0</v>
      </c>
      <c r="Q495" s="228">
        <v>0.55000000000000004</v>
      </c>
      <c r="R495" s="228">
        <f>Q495*H495</f>
        <v>1.1770000000000003</v>
      </c>
      <c r="S495" s="228">
        <v>0</v>
      </c>
      <c r="T495" s="229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30" t="s">
        <v>371</v>
      </c>
      <c r="AT495" s="230" t="s">
        <v>226</v>
      </c>
      <c r="AU495" s="230" t="s">
        <v>89</v>
      </c>
      <c r="AY495" s="16" t="s">
        <v>124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6" t="s">
        <v>87</v>
      </c>
      <c r="BK495" s="231">
        <f>ROUND(I495*H495,2)</f>
        <v>0</v>
      </c>
      <c r="BL495" s="16" t="s">
        <v>285</v>
      </c>
      <c r="BM495" s="230" t="s">
        <v>756</v>
      </c>
    </row>
    <row r="496" s="13" customFormat="1">
      <c r="A496" s="13"/>
      <c r="B496" s="232"/>
      <c r="C496" s="233"/>
      <c r="D496" s="234" t="s">
        <v>133</v>
      </c>
      <c r="E496" s="235" t="s">
        <v>1</v>
      </c>
      <c r="F496" s="236" t="s">
        <v>757</v>
      </c>
      <c r="G496" s="233"/>
      <c r="H496" s="237">
        <v>0.96899999999999997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133</v>
      </c>
      <c r="AU496" s="243" t="s">
        <v>89</v>
      </c>
      <c r="AV496" s="13" t="s">
        <v>89</v>
      </c>
      <c r="AW496" s="13" t="s">
        <v>35</v>
      </c>
      <c r="AX496" s="13" t="s">
        <v>79</v>
      </c>
      <c r="AY496" s="243" t="s">
        <v>124</v>
      </c>
    </row>
    <row r="497" s="13" customFormat="1">
      <c r="A497" s="13"/>
      <c r="B497" s="232"/>
      <c r="C497" s="233"/>
      <c r="D497" s="234" t="s">
        <v>133</v>
      </c>
      <c r="E497" s="235" t="s">
        <v>1</v>
      </c>
      <c r="F497" s="236" t="s">
        <v>758</v>
      </c>
      <c r="G497" s="233"/>
      <c r="H497" s="237">
        <v>0.97599999999999998</v>
      </c>
      <c r="I497" s="238"/>
      <c r="J497" s="233"/>
      <c r="K497" s="233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133</v>
      </c>
      <c r="AU497" s="243" t="s">
        <v>89</v>
      </c>
      <c r="AV497" s="13" t="s">
        <v>89</v>
      </c>
      <c r="AW497" s="13" t="s">
        <v>35</v>
      </c>
      <c r="AX497" s="13" t="s">
        <v>79</v>
      </c>
      <c r="AY497" s="243" t="s">
        <v>124</v>
      </c>
    </row>
    <row r="498" s="14" customFormat="1">
      <c r="A498" s="14"/>
      <c r="B498" s="244"/>
      <c r="C498" s="245"/>
      <c r="D498" s="234" t="s">
        <v>133</v>
      </c>
      <c r="E498" s="246" t="s">
        <v>1</v>
      </c>
      <c r="F498" s="247" t="s">
        <v>134</v>
      </c>
      <c r="G498" s="245"/>
      <c r="H498" s="248">
        <v>1.9450000000000001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133</v>
      </c>
      <c r="AU498" s="254" t="s">
        <v>89</v>
      </c>
      <c r="AV498" s="14" t="s">
        <v>135</v>
      </c>
      <c r="AW498" s="14" t="s">
        <v>35</v>
      </c>
      <c r="AX498" s="14" t="s">
        <v>87</v>
      </c>
      <c r="AY498" s="254" t="s">
        <v>124</v>
      </c>
    </row>
    <row r="499" s="13" customFormat="1">
      <c r="A499" s="13"/>
      <c r="B499" s="232"/>
      <c r="C499" s="233"/>
      <c r="D499" s="234" t="s">
        <v>133</v>
      </c>
      <c r="E499" s="233"/>
      <c r="F499" s="236" t="s">
        <v>759</v>
      </c>
      <c r="G499" s="233"/>
      <c r="H499" s="237">
        <v>2.1400000000000001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133</v>
      </c>
      <c r="AU499" s="243" t="s">
        <v>89</v>
      </c>
      <c r="AV499" s="13" t="s">
        <v>89</v>
      </c>
      <c r="AW499" s="13" t="s">
        <v>4</v>
      </c>
      <c r="AX499" s="13" t="s">
        <v>87</v>
      </c>
      <c r="AY499" s="243" t="s">
        <v>124</v>
      </c>
    </row>
    <row r="500" s="2" customFormat="1" ht="24.15" customHeight="1">
      <c r="A500" s="37"/>
      <c r="B500" s="38"/>
      <c r="C500" s="218" t="s">
        <v>760</v>
      </c>
      <c r="D500" s="218" t="s">
        <v>127</v>
      </c>
      <c r="E500" s="219" t="s">
        <v>761</v>
      </c>
      <c r="F500" s="220" t="s">
        <v>762</v>
      </c>
      <c r="G500" s="221" t="s">
        <v>223</v>
      </c>
      <c r="H500" s="222">
        <v>126.3</v>
      </c>
      <c r="I500" s="223"/>
      <c r="J500" s="224">
        <f>ROUND(I500*H500,2)</f>
        <v>0</v>
      </c>
      <c r="K500" s="225"/>
      <c r="L500" s="43"/>
      <c r="M500" s="226" t="s">
        <v>1</v>
      </c>
      <c r="N500" s="227" t="s">
        <v>44</v>
      </c>
      <c r="O500" s="90"/>
      <c r="P500" s="228">
        <f>O500*H500</f>
        <v>0</v>
      </c>
      <c r="Q500" s="228">
        <v>0.00018000000000000001</v>
      </c>
      <c r="R500" s="228">
        <f>Q500*H500</f>
        <v>0.022734000000000001</v>
      </c>
      <c r="S500" s="228">
        <v>0</v>
      </c>
      <c r="T500" s="229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30" t="s">
        <v>285</v>
      </c>
      <c r="AT500" s="230" t="s">
        <v>127</v>
      </c>
      <c r="AU500" s="230" t="s">
        <v>89</v>
      </c>
      <c r="AY500" s="16" t="s">
        <v>124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6" t="s">
        <v>87</v>
      </c>
      <c r="BK500" s="231">
        <f>ROUND(I500*H500,2)</f>
        <v>0</v>
      </c>
      <c r="BL500" s="16" t="s">
        <v>285</v>
      </c>
      <c r="BM500" s="230" t="s">
        <v>763</v>
      </c>
    </row>
    <row r="501" s="13" customFormat="1">
      <c r="A501" s="13"/>
      <c r="B501" s="232"/>
      <c r="C501" s="233"/>
      <c r="D501" s="234" t="s">
        <v>133</v>
      </c>
      <c r="E501" s="235" t="s">
        <v>1</v>
      </c>
      <c r="F501" s="236" t="s">
        <v>742</v>
      </c>
      <c r="G501" s="233"/>
      <c r="H501" s="237">
        <v>51.200000000000003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133</v>
      </c>
      <c r="AU501" s="243" t="s">
        <v>89</v>
      </c>
      <c r="AV501" s="13" t="s">
        <v>89</v>
      </c>
      <c r="AW501" s="13" t="s">
        <v>35</v>
      </c>
      <c r="AX501" s="13" t="s">
        <v>79</v>
      </c>
      <c r="AY501" s="243" t="s">
        <v>124</v>
      </c>
    </row>
    <row r="502" s="13" customFormat="1">
      <c r="A502" s="13"/>
      <c r="B502" s="232"/>
      <c r="C502" s="233"/>
      <c r="D502" s="234" t="s">
        <v>133</v>
      </c>
      <c r="E502" s="235" t="s">
        <v>1</v>
      </c>
      <c r="F502" s="236" t="s">
        <v>764</v>
      </c>
      <c r="G502" s="233"/>
      <c r="H502" s="237">
        <v>75.099999999999994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133</v>
      </c>
      <c r="AU502" s="243" t="s">
        <v>89</v>
      </c>
      <c r="AV502" s="13" t="s">
        <v>89</v>
      </c>
      <c r="AW502" s="13" t="s">
        <v>35</v>
      </c>
      <c r="AX502" s="13" t="s">
        <v>79</v>
      </c>
      <c r="AY502" s="243" t="s">
        <v>124</v>
      </c>
    </row>
    <row r="503" s="14" customFormat="1">
      <c r="A503" s="14"/>
      <c r="B503" s="244"/>
      <c r="C503" s="245"/>
      <c r="D503" s="234" t="s">
        <v>133</v>
      </c>
      <c r="E503" s="246" t="s">
        <v>1</v>
      </c>
      <c r="F503" s="247" t="s">
        <v>134</v>
      </c>
      <c r="G503" s="245"/>
      <c r="H503" s="248">
        <v>126.3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4" t="s">
        <v>133</v>
      </c>
      <c r="AU503" s="254" t="s">
        <v>89</v>
      </c>
      <c r="AV503" s="14" t="s">
        <v>135</v>
      </c>
      <c r="AW503" s="14" t="s">
        <v>35</v>
      </c>
      <c r="AX503" s="14" t="s">
        <v>87</v>
      </c>
      <c r="AY503" s="254" t="s">
        <v>124</v>
      </c>
    </row>
    <row r="504" s="2" customFormat="1" ht="16.5" customHeight="1">
      <c r="A504" s="37"/>
      <c r="B504" s="38"/>
      <c r="C504" s="218" t="s">
        <v>765</v>
      </c>
      <c r="D504" s="218" t="s">
        <v>127</v>
      </c>
      <c r="E504" s="219" t="s">
        <v>766</v>
      </c>
      <c r="F504" s="220" t="s">
        <v>767</v>
      </c>
      <c r="G504" s="221" t="s">
        <v>223</v>
      </c>
      <c r="H504" s="222">
        <v>50</v>
      </c>
      <c r="I504" s="223"/>
      <c r="J504" s="224">
        <f>ROUND(I504*H504,2)</f>
        <v>0</v>
      </c>
      <c r="K504" s="225"/>
      <c r="L504" s="43"/>
      <c r="M504" s="226" t="s">
        <v>1</v>
      </c>
      <c r="N504" s="227" t="s">
        <v>44</v>
      </c>
      <c r="O504" s="90"/>
      <c r="P504" s="228">
        <f>O504*H504</f>
        <v>0</v>
      </c>
      <c r="Q504" s="228">
        <v>0</v>
      </c>
      <c r="R504" s="228">
        <f>Q504*H504</f>
        <v>0</v>
      </c>
      <c r="S504" s="228">
        <v>0.014999999999999999</v>
      </c>
      <c r="T504" s="229">
        <f>S504*H504</f>
        <v>0.75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30" t="s">
        <v>285</v>
      </c>
      <c r="AT504" s="230" t="s">
        <v>127</v>
      </c>
      <c r="AU504" s="230" t="s">
        <v>89</v>
      </c>
      <c r="AY504" s="16" t="s">
        <v>124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6" t="s">
        <v>87</v>
      </c>
      <c r="BK504" s="231">
        <f>ROUND(I504*H504,2)</f>
        <v>0</v>
      </c>
      <c r="BL504" s="16" t="s">
        <v>285</v>
      </c>
      <c r="BM504" s="230" t="s">
        <v>768</v>
      </c>
    </row>
    <row r="505" s="13" customFormat="1">
      <c r="A505" s="13"/>
      <c r="B505" s="232"/>
      <c r="C505" s="233"/>
      <c r="D505" s="234" t="s">
        <v>133</v>
      </c>
      <c r="E505" s="235" t="s">
        <v>1</v>
      </c>
      <c r="F505" s="236" t="s">
        <v>731</v>
      </c>
      <c r="G505" s="233"/>
      <c r="H505" s="237">
        <v>50</v>
      </c>
      <c r="I505" s="238"/>
      <c r="J505" s="233"/>
      <c r="K505" s="233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133</v>
      </c>
      <c r="AU505" s="243" t="s">
        <v>89</v>
      </c>
      <c r="AV505" s="13" t="s">
        <v>89</v>
      </c>
      <c r="AW505" s="13" t="s">
        <v>35</v>
      </c>
      <c r="AX505" s="13" t="s">
        <v>79</v>
      </c>
      <c r="AY505" s="243" t="s">
        <v>124</v>
      </c>
    </row>
    <row r="506" s="14" customFormat="1">
      <c r="A506" s="14"/>
      <c r="B506" s="244"/>
      <c r="C506" s="245"/>
      <c r="D506" s="234" t="s">
        <v>133</v>
      </c>
      <c r="E506" s="246" t="s">
        <v>1</v>
      </c>
      <c r="F506" s="247" t="s">
        <v>134</v>
      </c>
      <c r="G506" s="245"/>
      <c r="H506" s="248">
        <v>50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133</v>
      </c>
      <c r="AU506" s="254" t="s">
        <v>89</v>
      </c>
      <c r="AV506" s="14" t="s">
        <v>135</v>
      </c>
      <c r="AW506" s="14" t="s">
        <v>35</v>
      </c>
      <c r="AX506" s="14" t="s">
        <v>87</v>
      </c>
      <c r="AY506" s="254" t="s">
        <v>124</v>
      </c>
    </row>
    <row r="507" s="2" customFormat="1" ht="24.15" customHeight="1">
      <c r="A507" s="37"/>
      <c r="B507" s="38"/>
      <c r="C507" s="218" t="s">
        <v>769</v>
      </c>
      <c r="D507" s="218" t="s">
        <v>127</v>
      </c>
      <c r="E507" s="219" t="s">
        <v>770</v>
      </c>
      <c r="F507" s="220" t="s">
        <v>771</v>
      </c>
      <c r="G507" s="221" t="s">
        <v>433</v>
      </c>
      <c r="H507" s="222">
        <v>81.927000000000007</v>
      </c>
      <c r="I507" s="223"/>
      <c r="J507" s="224">
        <f>ROUND(I507*H507,2)</f>
        <v>0</v>
      </c>
      <c r="K507" s="225"/>
      <c r="L507" s="43"/>
      <c r="M507" s="226" t="s">
        <v>1</v>
      </c>
      <c r="N507" s="227" t="s">
        <v>44</v>
      </c>
      <c r="O507" s="90"/>
      <c r="P507" s="228">
        <f>O507*H507</f>
        <v>0</v>
      </c>
      <c r="Q507" s="228">
        <v>0</v>
      </c>
      <c r="R507" s="228">
        <f>Q507*H507</f>
        <v>0</v>
      </c>
      <c r="S507" s="228">
        <v>0.0060000000000000001</v>
      </c>
      <c r="T507" s="229">
        <f>S507*H507</f>
        <v>0.49156200000000005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30" t="s">
        <v>285</v>
      </c>
      <c r="AT507" s="230" t="s">
        <v>127</v>
      </c>
      <c r="AU507" s="230" t="s">
        <v>89</v>
      </c>
      <c r="AY507" s="16" t="s">
        <v>124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6" t="s">
        <v>87</v>
      </c>
      <c r="BK507" s="231">
        <f>ROUND(I507*H507,2)</f>
        <v>0</v>
      </c>
      <c r="BL507" s="16" t="s">
        <v>285</v>
      </c>
      <c r="BM507" s="230" t="s">
        <v>772</v>
      </c>
    </row>
    <row r="508" s="13" customFormat="1">
      <c r="A508" s="13"/>
      <c r="B508" s="232"/>
      <c r="C508" s="233"/>
      <c r="D508" s="234" t="s">
        <v>133</v>
      </c>
      <c r="E508" s="235" t="s">
        <v>1</v>
      </c>
      <c r="F508" s="236" t="s">
        <v>773</v>
      </c>
      <c r="G508" s="233"/>
      <c r="H508" s="237">
        <v>81.927000000000007</v>
      </c>
      <c r="I508" s="238"/>
      <c r="J508" s="233"/>
      <c r="K508" s="233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133</v>
      </c>
      <c r="AU508" s="243" t="s">
        <v>89</v>
      </c>
      <c r="AV508" s="13" t="s">
        <v>89</v>
      </c>
      <c r="AW508" s="13" t="s">
        <v>35</v>
      </c>
      <c r="AX508" s="13" t="s">
        <v>79</v>
      </c>
      <c r="AY508" s="243" t="s">
        <v>124</v>
      </c>
    </row>
    <row r="509" s="14" customFormat="1">
      <c r="A509" s="14"/>
      <c r="B509" s="244"/>
      <c r="C509" s="245"/>
      <c r="D509" s="234" t="s">
        <v>133</v>
      </c>
      <c r="E509" s="246" t="s">
        <v>1</v>
      </c>
      <c r="F509" s="247" t="s">
        <v>134</v>
      </c>
      <c r="G509" s="245"/>
      <c r="H509" s="248">
        <v>81.927000000000007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133</v>
      </c>
      <c r="AU509" s="254" t="s">
        <v>89</v>
      </c>
      <c r="AV509" s="14" t="s">
        <v>135</v>
      </c>
      <c r="AW509" s="14" t="s">
        <v>35</v>
      </c>
      <c r="AX509" s="14" t="s">
        <v>87</v>
      </c>
      <c r="AY509" s="254" t="s">
        <v>124</v>
      </c>
    </row>
    <row r="510" s="2" customFormat="1" ht="24.15" customHeight="1">
      <c r="A510" s="37"/>
      <c r="B510" s="38"/>
      <c r="C510" s="218" t="s">
        <v>774</v>
      </c>
      <c r="D510" s="218" t="s">
        <v>127</v>
      </c>
      <c r="E510" s="219" t="s">
        <v>775</v>
      </c>
      <c r="F510" s="220" t="s">
        <v>776</v>
      </c>
      <c r="G510" s="221" t="s">
        <v>477</v>
      </c>
      <c r="H510" s="273"/>
      <c r="I510" s="223"/>
      <c r="J510" s="224">
        <f>ROUND(I510*H510,2)</f>
        <v>0</v>
      </c>
      <c r="K510" s="225"/>
      <c r="L510" s="43"/>
      <c r="M510" s="226" t="s">
        <v>1</v>
      </c>
      <c r="N510" s="227" t="s">
        <v>44</v>
      </c>
      <c r="O510" s="90"/>
      <c r="P510" s="228">
        <f>O510*H510</f>
        <v>0</v>
      </c>
      <c r="Q510" s="228">
        <v>0</v>
      </c>
      <c r="R510" s="228">
        <f>Q510*H510</f>
        <v>0</v>
      </c>
      <c r="S510" s="228">
        <v>0</v>
      </c>
      <c r="T510" s="229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30" t="s">
        <v>285</v>
      </c>
      <c r="AT510" s="230" t="s">
        <v>127</v>
      </c>
      <c r="AU510" s="230" t="s">
        <v>89</v>
      </c>
      <c r="AY510" s="16" t="s">
        <v>124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6" t="s">
        <v>87</v>
      </c>
      <c r="BK510" s="231">
        <f>ROUND(I510*H510,2)</f>
        <v>0</v>
      </c>
      <c r="BL510" s="16" t="s">
        <v>285</v>
      </c>
      <c r="BM510" s="230" t="s">
        <v>777</v>
      </c>
    </row>
    <row r="511" s="12" customFormat="1" ht="22.8" customHeight="1">
      <c r="A511" s="12"/>
      <c r="B511" s="202"/>
      <c r="C511" s="203"/>
      <c r="D511" s="204" t="s">
        <v>78</v>
      </c>
      <c r="E511" s="216" t="s">
        <v>778</v>
      </c>
      <c r="F511" s="216" t="s">
        <v>779</v>
      </c>
      <c r="G511" s="203"/>
      <c r="H511" s="203"/>
      <c r="I511" s="206"/>
      <c r="J511" s="217">
        <f>BK511</f>
        <v>0</v>
      </c>
      <c r="K511" s="203"/>
      <c r="L511" s="208"/>
      <c r="M511" s="209"/>
      <c r="N511" s="210"/>
      <c r="O511" s="210"/>
      <c r="P511" s="211">
        <f>SUM(P512:P551)</f>
        <v>0</v>
      </c>
      <c r="Q511" s="210"/>
      <c r="R511" s="211">
        <f>SUM(R512:R551)</f>
        <v>0.081844</v>
      </c>
      <c r="S511" s="210"/>
      <c r="T511" s="212">
        <f>SUM(T512:T551)</f>
        <v>0.50055699999999992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13" t="s">
        <v>89</v>
      </c>
      <c r="AT511" s="214" t="s">
        <v>78</v>
      </c>
      <c r="AU511" s="214" t="s">
        <v>87</v>
      </c>
      <c r="AY511" s="213" t="s">
        <v>124</v>
      </c>
      <c r="BK511" s="215">
        <f>SUM(BK512:BK551)</f>
        <v>0</v>
      </c>
    </row>
    <row r="512" s="2" customFormat="1" ht="16.5" customHeight="1">
      <c r="A512" s="37"/>
      <c r="B512" s="38"/>
      <c r="C512" s="218" t="s">
        <v>780</v>
      </c>
      <c r="D512" s="218" t="s">
        <v>127</v>
      </c>
      <c r="E512" s="219" t="s">
        <v>781</v>
      </c>
      <c r="F512" s="220" t="s">
        <v>782</v>
      </c>
      <c r="G512" s="221" t="s">
        <v>433</v>
      </c>
      <c r="H512" s="222">
        <v>110.09999999999999</v>
      </c>
      <c r="I512" s="223"/>
      <c r="J512" s="224">
        <f>ROUND(I512*H512,2)</f>
        <v>0</v>
      </c>
      <c r="K512" s="225"/>
      <c r="L512" s="43"/>
      <c r="M512" s="226" t="s">
        <v>1</v>
      </c>
      <c r="N512" s="227" t="s">
        <v>44</v>
      </c>
      <c r="O512" s="90"/>
      <c r="P512" s="228">
        <f>O512*H512</f>
        <v>0</v>
      </c>
      <c r="Q512" s="228">
        <v>0</v>
      </c>
      <c r="R512" s="228">
        <f>Q512*H512</f>
        <v>0</v>
      </c>
      <c r="S512" s="228">
        <v>0.0017600000000000001</v>
      </c>
      <c r="T512" s="229">
        <f>S512*H512</f>
        <v>0.193776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30" t="s">
        <v>285</v>
      </c>
      <c r="AT512" s="230" t="s">
        <v>127</v>
      </c>
      <c r="AU512" s="230" t="s">
        <v>89</v>
      </c>
      <c r="AY512" s="16" t="s">
        <v>124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6" t="s">
        <v>87</v>
      </c>
      <c r="BK512" s="231">
        <f>ROUND(I512*H512,2)</f>
        <v>0</v>
      </c>
      <c r="BL512" s="16" t="s">
        <v>285</v>
      </c>
      <c r="BM512" s="230" t="s">
        <v>783</v>
      </c>
    </row>
    <row r="513" s="13" customFormat="1">
      <c r="A513" s="13"/>
      <c r="B513" s="232"/>
      <c r="C513" s="233"/>
      <c r="D513" s="234" t="s">
        <v>133</v>
      </c>
      <c r="E513" s="235" t="s">
        <v>1</v>
      </c>
      <c r="F513" s="236" t="s">
        <v>784</v>
      </c>
      <c r="G513" s="233"/>
      <c r="H513" s="237">
        <v>110.09999999999999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133</v>
      </c>
      <c r="AU513" s="243" t="s">
        <v>89</v>
      </c>
      <c r="AV513" s="13" t="s">
        <v>89</v>
      </c>
      <c r="AW513" s="13" t="s">
        <v>35</v>
      </c>
      <c r="AX513" s="13" t="s">
        <v>79</v>
      </c>
      <c r="AY513" s="243" t="s">
        <v>124</v>
      </c>
    </row>
    <row r="514" s="14" customFormat="1">
      <c r="A514" s="14"/>
      <c r="B514" s="244"/>
      <c r="C514" s="245"/>
      <c r="D514" s="234" t="s">
        <v>133</v>
      </c>
      <c r="E514" s="246" t="s">
        <v>1</v>
      </c>
      <c r="F514" s="247" t="s">
        <v>134</v>
      </c>
      <c r="G514" s="245"/>
      <c r="H514" s="248">
        <v>110.09999999999999</v>
      </c>
      <c r="I514" s="249"/>
      <c r="J514" s="245"/>
      <c r="K514" s="245"/>
      <c r="L514" s="250"/>
      <c r="M514" s="251"/>
      <c r="N514" s="252"/>
      <c r="O514" s="252"/>
      <c r="P514" s="252"/>
      <c r="Q514" s="252"/>
      <c r="R514" s="252"/>
      <c r="S514" s="252"/>
      <c r="T514" s="25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4" t="s">
        <v>133</v>
      </c>
      <c r="AU514" s="254" t="s">
        <v>89</v>
      </c>
      <c r="AV514" s="14" t="s">
        <v>135</v>
      </c>
      <c r="AW514" s="14" t="s">
        <v>35</v>
      </c>
      <c r="AX514" s="14" t="s">
        <v>87</v>
      </c>
      <c r="AY514" s="254" t="s">
        <v>124</v>
      </c>
    </row>
    <row r="515" s="2" customFormat="1" ht="16.5" customHeight="1">
      <c r="A515" s="37"/>
      <c r="B515" s="38"/>
      <c r="C515" s="218" t="s">
        <v>785</v>
      </c>
      <c r="D515" s="218" t="s">
        <v>127</v>
      </c>
      <c r="E515" s="219" t="s">
        <v>786</v>
      </c>
      <c r="F515" s="220" t="s">
        <v>787</v>
      </c>
      <c r="G515" s="221" t="s">
        <v>433</v>
      </c>
      <c r="H515" s="222">
        <v>13</v>
      </c>
      <c r="I515" s="223"/>
      <c r="J515" s="224">
        <f>ROUND(I515*H515,2)</f>
        <v>0</v>
      </c>
      <c r="K515" s="225"/>
      <c r="L515" s="43"/>
      <c r="M515" s="226" t="s">
        <v>1</v>
      </c>
      <c r="N515" s="227" t="s">
        <v>44</v>
      </c>
      <c r="O515" s="90"/>
      <c r="P515" s="228">
        <f>O515*H515</f>
        <v>0</v>
      </c>
      <c r="Q515" s="228">
        <v>0</v>
      </c>
      <c r="R515" s="228">
        <f>Q515*H515</f>
        <v>0</v>
      </c>
      <c r="S515" s="228">
        <v>0.0016999999999999999</v>
      </c>
      <c r="T515" s="229">
        <f>S515*H515</f>
        <v>0.022099999999999998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30" t="s">
        <v>285</v>
      </c>
      <c r="AT515" s="230" t="s">
        <v>127</v>
      </c>
      <c r="AU515" s="230" t="s">
        <v>89</v>
      </c>
      <c r="AY515" s="16" t="s">
        <v>124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6" t="s">
        <v>87</v>
      </c>
      <c r="BK515" s="231">
        <f>ROUND(I515*H515,2)</f>
        <v>0</v>
      </c>
      <c r="BL515" s="16" t="s">
        <v>285</v>
      </c>
      <c r="BM515" s="230" t="s">
        <v>788</v>
      </c>
    </row>
    <row r="516" s="13" customFormat="1">
      <c r="A516" s="13"/>
      <c r="B516" s="232"/>
      <c r="C516" s="233"/>
      <c r="D516" s="234" t="s">
        <v>133</v>
      </c>
      <c r="E516" s="235" t="s">
        <v>1</v>
      </c>
      <c r="F516" s="236" t="s">
        <v>789</v>
      </c>
      <c r="G516" s="233"/>
      <c r="H516" s="237">
        <v>13</v>
      </c>
      <c r="I516" s="238"/>
      <c r="J516" s="233"/>
      <c r="K516" s="233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133</v>
      </c>
      <c r="AU516" s="243" t="s">
        <v>89</v>
      </c>
      <c r="AV516" s="13" t="s">
        <v>89</v>
      </c>
      <c r="AW516" s="13" t="s">
        <v>35</v>
      </c>
      <c r="AX516" s="13" t="s">
        <v>79</v>
      </c>
      <c r="AY516" s="243" t="s">
        <v>124</v>
      </c>
    </row>
    <row r="517" s="14" customFormat="1">
      <c r="A517" s="14"/>
      <c r="B517" s="244"/>
      <c r="C517" s="245"/>
      <c r="D517" s="234" t="s">
        <v>133</v>
      </c>
      <c r="E517" s="246" t="s">
        <v>1</v>
      </c>
      <c r="F517" s="247" t="s">
        <v>134</v>
      </c>
      <c r="G517" s="245"/>
      <c r="H517" s="248">
        <v>13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133</v>
      </c>
      <c r="AU517" s="254" t="s">
        <v>89</v>
      </c>
      <c r="AV517" s="14" t="s">
        <v>135</v>
      </c>
      <c r="AW517" s="14" t="s">
        <v>35</v>
      </c>
      <c r="AX517" s="14" t="s">
        <v>87</v>
      </c>
      <c r="AY517" s="254" t="s">
        <v>124</v>
      </c>
    </row>
    <row r="518" s="2" customFormat="1" ht="16.5" customHeight="1">
      <c r="A518" s="37"/>
      <c r="B518" s="38"/>
      <c r="C518" s="218" t="s">
        <v>790</v>
      </c>
      <c r="D518" s="218" t="s">
        <v>127</v>
      </c>
      <c r="E518" s="219" t="s">
        <v>791</v>
      </c>
      <c r="F518" s="220" t="s">
        <v>792</v>
      </c>
      <c r="G518" s="221" t="s">
        <v>263</v>
      </c>
      <c r="H518" s="222">
        <v>1</v>
      </c>
      <c r="I518" s="223"/>
      <c r="J518" s="224">
        <f>ROUND(I518*H518,2)</f>
        <v>0</v>
      </c>
      <c r="K518" s="225"/>
      <c r="L518" s="43"/>
      <c r="M518" s="226" t="s">
        <v>1</v>
      </c>
      <c r="N518" s="227" t="s">
        <v>44</v>
      </c>
      <c r="O518" s="90"/>
      <c r="P518" s="228">
        <f>O518*H518</f>
        <v>0</v>
      </c>
      <c r="Q518" s="228">
        <v>0</v>
      </c>
      <c r="R518" s="228">
        <f>Q518*H518</f>
        <v>0</v>
      </c>
      <c r="S518" s="228">
        <v>0.014999999999999999</v>
      </c>
      <c r="T518" s="229">
        <f>S518*H518</f>
        <v>0.014999999999999999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30" t="s">
        <v>285</v>
      </c>
      <c r="AT518" s="230" t="s">
        <v>127</v>
      </c>
      <c r="AU518" s="230" t="s">
        <v>89</v>
      </c>
      <c r="AY518" s="16" t="s">
        <v>124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6" t="s">
        <v>87</v>
      </c>
      <c r="BK518" s="231">
        <f>ROUND(I518*H518,2)</f>
        <v>0</v>
      </c>
      <c r="BL518" s="16" t="s">
        <v>285</v>
      </c>
      <c r="BM518" s="230" t="s">
        <v>793</v>
      </c>
    </row>
    <row r="519" s="13" customFormat="1">
      <c r="A519" s="13"/>
      <c r="B519" s="232"/>
      <c r="C519" s="233"/>
      <c r="D519" s="234" t="s">
        <v>133</v>
      </c>
      <c r="E519" s="235" t="s">
        <v>1</v>
      </c>
      <c r="F519" s="236" t="s">
        <v>794</v>
      </c>
      <c r="G519" s="233"/>
      <c r="H519" s="237">
        <v>1</v>
      </c>
      <c r="I519" s="238"/>
      <c r="J519" s="233"/>
      <c r="K519" s="233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133</v>
      </c>
      <c r="AU519" s="243" t="s">
        <v>89</v>
      </c>
      <c r="AV519" s="13" t="s">
        <v>89</v>
      </c>
      <c r="AW519" s="13" t="s">
        <v>35</v>
      </c>
      <c r="AX519" s="13" t="s">
        <v>79</v>
      </c>
      <c r="AY519" s="243" t="s">
        <v>124</v>
      </c>
    </row>
    <row r="520" s="14" customFormat="1">
      <c r="A520" s="14"/>
      <c r="B520" s="244"/>
      <c r="C520" s="245"/>
      <c r="D520" s="234" t="s">
        <v>133</v>
      </c>
      <c r="E520" s="246" t="s">
        <v>1</v>
      </c>
      <c r="F520" s="247" t="s">
        <v>134</v>
      </c>
      <c r="G520" s="245"/>
      <c r="H520" s="248">
        <v>1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133</v>
      </c>
      <c r="AU520" s="254" t="s">
        <v>89</v>
      </c>
      <c r="AV520" s="14" t="s">
        <v>135</v>
      </c>
      <c r="AW520" s="14" t="s">
        <v>35</v>
      </c>
      <c r="AX520" s="14" t="s">
        <v>87</v>
      </c>
      <c r="AY520" s="254" t="s">
        <v>124</v>
      </c>
    </row>
    <row r="521" s="2" customFormat="1" ht="24.15" customHeight="1">
      <c r="A521" s="37"/>
      <c r="B521" s="38"/>
      <c r="C521" s="218" t="s">
        <v>795</v>
      </c>
      <c r="D521" s="218" t="s">
        <v>127</v>
      </c>
      <c r="E521" s="219" t="s">
        <v>796</v>
      </c>
      <c r="F521" s="220" t="s">
        <v>797</v>
      </c>
      <c r="G521" s="221" t="s">
        <v>433</v>
      </c>
      <c r="H521" s="222">
        <v>110.09999999999999</v>
      </c>
      <c r="I521" s="223"/>
      <c r="J521" s="224">
        <f>ROUND(I521*H521,2)</f>
        <v>0</v>
      </c>
      <c r="K521" s="225"/>
      <c r="L521" s="43"/>
      <c r="M521" s="226" t="s">
        <v>1</v>
      </c>
      <c r="N521" s="227" t="s">
        <v>44</v>
      </c>
      <c r="O521" s="90"/>
      <c r="P521" s="228">
        <f>O521*H521</f>
        <v>0</v>
      </c>
      <c r="Q521" s="228">
        <v>0</v>
      </c>
      <c r="R521" s="228">
        <f>Q521*H521</f>
        <v>0</v>
      </c>
      <c r="S521" s="228">
        <v>0.00191</v>
      </c>
      <c r="T521" s="229">
        <f>S521*H521</f>
        <v>0.21029099999999998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30" t="s">
        <v>285</v>
      </c>
      <c r="AT521" s="230" t="s">
        <v>127</v>
      </c>
      <c r="AU521" s="230" t="s">
        <v>89</v>
      </c>
      <c r="AY521" s="16" t="s">
        <v>124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6" t="s">
        <v>87</v>
      </c>
      <c r="BK521" s="231">
        <f>ROUND(I521*H521,2)</f>
        <v>0</v>
      </c>
      <c r="BL521" s="16" t="s">
        <v>285</v>
      </c>
      <c r="BM521" s="230" t="s">
        <v>798</v>
      </c>
    </row>
    <row r="522" s="13" customFormat="1">
      <c r="A522" s="13"/>
      <c r="B522" s="232"/>
      <c r="C522" s="233"/>
      <c r="D522" s="234" t="s">
        <v>133</v>
      </c>
      <c r="E522" s="235" t="s">
        <v>1</v>
      </c>
      <c r="F522" s="236" t="s">
        <v>784</v>
      </c>
      <c r="G522" s="233"/>
      <c r="H522" s="237">
        <v>110.09999999999999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133</v>
      </c>
      <c r="AU522" s="243" t="s">
        <v>89</v>
      </c>
      <c r="AV522" s="13" t="s">
        <v>89</v>
      </c>
      <c r="AW522" s="13" t="s">
        <v>35</v>
      </c>
      <c r="AX522" s="13" t="s">
        <v>79</v>
      </c>
      <c r="AY522" s="243" t="s">
        <v>124</v>
      </c>
    </row>
    <row r="523" s="14" customFormat="1">
      <c r="A523" s="14"/>
      <c r="B523" s="244"/>
      <c r="C523" s="245"/>
      <c r="D523" s="234" t="s">
        <v>133</v>
      </c>
      <c r="E523" s="246" t="s">
        <v>1</v>
      </c>
      <c r="F523" s="247" t="s">
        <v>134</v>
      </c>
      <c r="G523" s="245"/>
      <c r="H523" s="248">
        <v>110.09999999999999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4" t="s">
        <v>133</v>
      </c>
      <c r="AU523" s="254" t="s">
        <v>89</v>
      </c>
      <c r="AV523" s="14" t="s">
        <v>135</v>
      </c>
      <c r="AW523" s="14" t="s">
        <v>35</v>
      </c>
      <c r="AX523" s="14" t="s">
        <v>87</v>
      </c>
      <c r="AY523" s="254" t="s">
        <v>124</v>
      </c>
    </row>
    <row r="524" s="2" customFormat="1" ht="16.5" customHeight="1">
      <c r="A524" s="37"/>
      <c r="B524" s="38"/>
      <c r="C524" s="218" t="s">
        <v>799</v>
      </c>
      <c r="D524" s="218" t="s">
        <v>127</v>
      </c>
      <c r="E524" s="219" t="s">
        <v>800</v>
      </c>
      <c r="F524" s="220" t="s">
        <v>801</v>
      </c>
      <c r="G524" s="221" t="s">
        <v>433</v>
      </c>
      <c r="H524" s="222">
        <v>13</v>
      </c>
      <c r="I524" s="223"/>
      <c r="J524" s="224">
        <f>ROUND(I524*H524,2)</f>
        <v>0</v>
      </c>
      <c r="K524" s="225"/>
      <c r="L524" s="43"/>
      <c r="M524" s="226" t="s">
        <v>1</v>
      </c>
      <c r="N524" s="227" t="s">
        <v>44</v>
      </c>
      <c r="O524" s="90"/>
      <c r="P524" s="228">
        <f>O524*H524</f>
        <v>0</v>
      </c>
      <c r="Q524" s="228">
        <v>0</v>
      </c>
      <c r="R524" s="228">
        <f>Q524*H524</f>
        <v>0</v>
      </c>
      <c r="S524" s="228">
        <v>0.00175</v>
      </c>
      <c r="T524" s="229">
        <f>S524*H524</f>
        <v>0.022749999999999999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30" t="s">
        <v>285</v>
      </c>
      <c r="AT524" s="230" t="s">
        <v>127</v>
      </c>
      <c r="AU524" s="230" t="s">
        <v>89</v>
      </c>
      <c r="AY524" s="16" t="s">
        <v>124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6" t="s">
        <v>87</v>
      </c>
      <c r="BK524" s="231">
        <f>ROUND(I524*H524,2)</f>
        <v>0</v>
      </c>
      <c r="BL524" s="16" t="s">
        <v>285</v>
      </c>
      <c r="BM524" s="230" t="s">
        <v>802</v>
      </c>
    </row>
    <row r="525" s="13" customFormat="1">
      <c r="A525" s="13"/>
      <c r="B525" s="232"/>
      <c r="C525" s="233"/>
      <c r="D525" s="234" t="s">
        <v>133</v>
      </c>
      <c r="E525" s="235" t="s">
        <v>1</v>
      </c>
      <c r="F525" s="236" t="s">
        <v>789</v>
      </c>
      <c r="G525" s="233"/>
      <c r="H525" s="237">
        <v>13</v>
      </c>
      <c r="I525" s="238"/>
      <c r="J525" s="233"/>
      <c r="K525" s="233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133</v>
      </c>
      <c r="AU525" s="243" t="s">
        <v>89</v>
      </c>
      <c r="AV525" s="13" t="s">
        <v>89</v>
      </c>
      <c r="AW525" s="13" t="s">
        <v>35</v>
      </c>
      <c r="AX525" s="13" t="s">
        <v>79</v>
      </c>
      <c r="AY525" s="243" t="s">
        <v>124</v>
      </c>
    </row>
    <row r="526" s="14" customFormat="1">
      <c r="A526" s="14"/>
      <c r="B526" s="244"/>
      <c r="C526" s="245"/>
      <c r="D526" s="234" t="s">
        <v>133</v>
      </c>
      <c r="E526" s="246" t="s">
        <v>1</v>
      </c>
      <c r="F526" s="247" t="s">
        <v>134</v>
      </c>
      <c r="G526" s="245"/>
      <c r="H526" s="248">
        <v>13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4" t="s">
        <v>133</v>
      </c>
      <c r="AU526" s="254" t="s">
        <v>89</v>
      </c>
      <c r="AV526" s="14" t="s">
        <v>135</v>
      </c>
      <c r="AW526" s="14" t="s">
        <v>35</v>
      </c>
      <c r="AX526" s="14" t="s">
        <v>87</v>
      </c>
      <c r="AY526" s="254" t="s">
        <v>124</v>
      </c>
    </row>
    <row r="527" s="2" customFormat="1" ht="16.5" customHeight="1">
      <c r="A527" s="37"/>
      <c r="B527" s="38"/>
      <c r="C527" s="218" t="s">
        <v>803</v>
      </c>
      <c r="D527" s="218" t="s">
        <v>127</v>
      </c>
      <c r="E527" s="219" t="s">
        <v>804</v>
      </c>
      <c r="F527" s="220" t="s">
        <v>805</v>
      </c>
      <c r="G527" s="221" t="s">
        <v>433</v>
      </c>
      <c r="H527" s="222">
        <v>5</v>
      </c>
      <c r="I527" s="223"/>
      <c r="J527" s="224">
        <f>ROUND(I527*H527,2)</f>
        <v>0</v>
      </c>
      <c r="K527" s="225"/>
      <c r="L527" s="43"/>
      <c r="M527" s="226" t="s">
        <v>1</v>
      </c>
      <c r="N527" s="227" t="s">
        <v>44</v>
      </c>
      <c r="O527" s="90"/>
      <c r="P527" s="228">
        <f>O527*H527</f>
        <v>0</v>
      </c>
      <c r="Q527" s="228">
        <v>0</v>
      </c>
      <c r="R527" s="228">
        <f>Q527*H527</f>
        <v>0</v>
      </c>
      <c r="S527" s="228">
        <v>0.0025999999999999999</v>
      </c>
      <c r="T527" s="229">
        <f>S527*H527</f>
        <v>0.012999999999999999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30" t="s">
        <v>285</v>
      </c>
      <c r="AT527" s="230" t="s">
        <v>127</v>
      </c>
      <c r="AU527" s="230" t="s">
        <v>89</v>
      </c>
      <c r="AY527" s="16" t="s">
        <v>124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6" t="s">
        <v>87</v>
      </c>
      <c r="BK527" s="231">
        <f>ROUND(I527*H527,2)</f>
        <v>0</v>
      </c>
      <c r="BL527" s="16" t="s">
        <v>285</v>
      </c>
      <c r="BM527" s="230" t="s">
        <v>806</v>
      </c>
    </row>
    <row r="528" s="13" customFormat="1">
      <c r="A528" s="13"/>
      <c r="B528" s="232"/>
      <c r="C528" s="233"/>
      <c r="D528" s="234" t="s">
        <v>133</v>
      </c>
      <c r="E528" s="235" t="s">
        <v>1</v>
      </c>
      <c r="F528" s="236" t="s">
        <v>807</v>
      </c>
      <c r="G528" s="233"/>
      <c r="H528" s="237">
        <v>5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133</v>
      </c>
      <c r="AU528" s="243" t="s">
        <v>89</v>
      </c>
      <c r="AV528" s="13" t="s">
        <v>89</v>
      </c>
      <c r="AW528" s="13" t="s">
        <v>35</v>
      </c>
      <c r="AX528" s="13" t="s">
        <v>79</v>
      </c>
      <c r="AY528" s="243" t="s">
        <v>124</v>
      </c>
    </row>
    <row r="529" s="14" customFormat="1">
      <c r="A529" s="14"/>
      <c r="B529" s="244"/>
      <c r="C529" s="245"/>
      <c r="D529" s="234" t="s">
        <v>133</v>
      </c>
      <c r="E529" s="246" t="s">
        <v>1</v>
      </c>
      <c r="F529" s="247" t="s">
        <v>134</v>
      </c>
      <c r="G529" s="245"/>
      <c r="H529" s="248">
        <v>5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133</v>
      </c>
      <c r="AU529" s="254" t="s">
        <v>89</v>
      </c>
      <c r="AV529" s="14" t="s">
        <v>135</v>
      </c>
      <c r="AW529" s="14" t="s">
        <v>35</v>
      </c>
      <c r="AX529" s="14" t="s">
        <v>87</v>
      </c>
      <c r="AY529" s="254" t="s">
        <v>124</v>
      </c>
    </row>
    <row r="530" s="2" customFormat="1" ht="16.5" customHeight="1">
      <c r="A530" s="37"/>
      <c r="B530" s="38"/>
      <c r="C530" s="218" t="s">
        <v>808</v>
      </c>
      <c r="D530" s="218" t="s">
        <v>127</v>
      </c>
      <c r="E530" s="219" t="s">
        <v>809</v>
      </c>
      <c r="F530" s="220" t="s">
        <v>810</v>
      </c>
      <c r="G530" s="221" t="s">
        <v>433</v>
      </c>
      <c r="H530" s="222">
        <v>6</v>
      </c>
      <c r="I530" s="223"/>
      <c r="J530" s="224">
        <f>ROUND(I530*H530,2)</f>
        <v>0</v>
      </c>
      <c r="K530" s="225"/>
      <c r="L530" s="43"/>
      <c r="M530" s="226" t="s">
        <v>1</v>
      </c>
      <c r="N530" s="227" t="s">
        <v>44</v>
      </c>
      <c r="O530" s="90"/>
      <c r="P530" s="228">
        <f>O530*H530</f>
        <v>0</v>
      </c>
      <c r="Q530" s="228">
        <v>0</v>
      </c>
      <c r="R530" s="228">
        <f>Q530*H530</f>
        <v>0</v>
      </c>
      <c r="S530" s="228">
        <v>0.0039399999999999999</v>
      </c>
      <c r="T530" s="229">
        <f>S530*H530</f>
        <v>0.023640000000000001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0" t="s">
        <v>285</v>
      </c>
      <c r="AT530" s="230" t="s">
        <v>127</v>
      </c>
      <c r="AU530" s="230" t="s">
        <v>89</v>
      </c>
      <c r="AY530" s="16" t="s">
        <v>124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6" t="s">
        <v>87</v>
      </c>
      <c r="BK530" s="231">
        <f>ROUND(I530*H530,2)</f>
        <v>0</v>
      </c>
      <c r="BL530" s="16" t="s">
        <v>285</v>
      </c>
      <c r="BM530" s="230" t="s">
        <v>811</v>
      </c>
    </row>
    <row r="531" s="13" customFormat="1">
      <c r="A531" s="13"/>
      <c r="B531" s="232"/>
      <c r="C531" s="233"/>
      <c r="D531" s="234" t="s">
        <v>133</v>
      </c>
      <c r="E531" s="235" t="s">
        <v>1</v>
      </c>
      <c r="F531" s="236" t="s">
        <v>812</v>
      </c>
      <c r="G531" s="233"/>
      <c r="H531" s="237">
        <v>6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133</v>
      </c>
      <c r="AU531" s="243" t="s">
        <v>89</v>
      </c>
      <c r="AV531" s="13" t="s">
        <v>89</v>
      </c>
      <c r="AW531" s="13" t="s">
        <v>35</v>
      </c>
      <c r="AX531" s="13" t="s">
        <v>79</v>
      </c>
      <c r="AY531" s="243" t="s">
        <v>124</v>
      </c>
    </row>
    <row r="532" s="14" customFormat="1">
      <c r="A532" s="14"/>
      <c r="B532" s="244"/>
      <c r="C532" s="245"/>
      <c r="D532" s="234" t="s">
        <v>133</v>
      </c>
      <c r="E532" s="246" t="s">
        <v>1</v>
      </c>
      <c r="F532" s="247" t="s">
        <v>134</v>
      </c>
      <c r="G532" s="245"/>
      <c r="H532" s="248">
        <v>6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4" t="s">
        <v>133</v>
      </c>
      <c r="AU532" s="254" t="s">
        <v>89</v>
      </c>
      <c r="AV532" s="14" t="s">
        <v>135</v>
      </c>
      <c r="AW532" s="14" t="s">
        <v>35</v>
      </c>
      <c r="AX532" s="14" t="s">
        <v>87</v>
      </c>
      <c r="AY532" s="254" t="s">
        <v>124</v>
      </c>
    </row>
    <row r="533" s="2" customFormat="1" ht="21.75" customHeight="1">
      <c r="A533" s="37"/>
      <c r="B533" s="38"/>
      <c r="C533" s="218" t="s">
        <v>813</v>
      </c>
      <c r="D533" s="218" t="s">
        <v>127</v>
      </c>
      <c r="E533" s="219" t="s">
        <v>814</v>
      </c>
      <c r="F533" s="220" t="s">
        <v>815</v>
      </c>
      <c r="G533" s="221" t="s">
        <v>433</v>
      </c>
      <c r="H533" s="222">
        <v>13</v>
      </c>
      <c r="I533" s="223"/>
      <c r="J533" s="224">
        <f>ROUND(I533*H533,2)</f>
        <v>0</v>
      </c>
      <c r="K533" s="225"/>
      <c r="L533" s="43"/>
      <c r="M533" s="226" t="s">
        <v>1</v>
      </c>
      <c r="N533" s="227" t="s">
        <v>44</v>
      </c>
      <c r="O533" s="90"/>
      <c r="P533" s="228">
        <f>O533*H533</f>
        <v>0</v>
      </c>
      <c r="Q533" s="228">
        <v>0.0013400000000000001</v>
      </c>
      <c r="R533" s="228">
        <f>Q533*H533</f>
        <v>0.017420000000000001</v>
      </c>
      <c r="S533" s="228">
        <v>0</v>
      </c>
      <c r="T533" s="229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30" t="s">
        <v>285</v>
      </c>
      <c r="AT533" s="230" t="s">
        <v>127</v>
      </c>
      <c r="AU533" s="230" t="s">
        <v>89</v>
      </c>
      <c r="AY533" s="16" t="s">
        <v>124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6" t="s">
        <v>87</v>
      </c>
      <c r="BK533" s="231">
        <f>ROUND(I533*H533,2)</f>
        <v>0</v>
      </c>
      <c r="BL533" s="16" t="s">
        <v>285</v>
      </c>
      <c r="BM533" s="230" t="s">
        <v>816</v>
      </c>
    </row>
    <row r="534" s="13" customFormat="1">
      <c r="A534" s="13"/>
      <c r="B534" s="232"/>
      <c r="C534" s="233"/>
      <c r="D534" s="234" t="s">
        <v>133</v>
      </c>
      <c r="E534" s="235" t="s">
        <v>1</v>
      </c>
      <c r="F534" s="236" t="s">
        <v>817</v>
      </c>
      <c r="G534" s="233"/>
      <c r="H534" s="237">
        <v>13</v>
      </c>
      <c r="I534" s="238"/>
      <c r="J534" s="233"/>
      <c r="K534" s="233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133</v>
      </c>
      <c r="AU534" s="243" t="s">
        <v>89</v>
      </c>
      <c r="AV534" s="13" t="s">
        <v>89</v>
      </c>
      <c r="AW534" s="13" t="s">
        <v>35</v>
      </c>
      <c r="AX534" s="13" t="s">
        <v>79</v>
      </c>
      <c r="AY534" s="243" t="s">
        <v>124</v>
      </c>
    </row>
    <row r="535" s="14" customFormat="1">
      <c r="A535" s="14"/>
      <c r="B535" s="244"/>
      <c r="C535" s="245"/>
      <c r="D535" s="234" t="s">
        <v>133</v>
      </c>
      <c r="E535" s="246" t="s">
        <v>1</v>
      </c>
      <c r="F535" s="247" t="s">
        <v>134</v>
      </c>
      <c r="G535" s="245"/>
      <c r="H535" s="248">
        <v>13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133</v>
      </c>
      <c r="AU535" s="254" t="s">
        <v>89</v>
      </c>
      <c r="AV535" s="14" t="s">
        <v>135</v>
      </c>
      <c r="AW535" s="14" t="s">
        <v>35</v>
      </c>
      <c r="AX535" s="14" t="s">
        <v>87</v>
      </c>
      <c r="AY535" s="254" t="s">
        <v>124</v>
      </c>
    </row>
    <row r="536" s="2" customFormat="1" ht="24.15" customHeight="1">
      <c r="A536" s="37"/>
      <c r="B536" s="38"/>
      <c r="C536" s="218" t="s">
        <v>818</v>
      </c>
      <c r="D536" s="218" t="s">
        <v>127</v>
      </c>
      <c r="E536" s="219" t="s">
        <v>819</v>
      </c>
      <c r="F536" s="220" t="s">
        <v>820</v>
      </c>
      <c r="G536" s="221" t="s">
        <v>433</v>
      </c>
      <c r="H536" s="222">
        <v>6.7999999999999998</v>
      </c>
      <c r="I536" s="223"/>
      <c r="J536" s="224">
        <f>ROUND(I536*H536,2)</f>
        <v>0</v>
      </c>
      <c r="K536" s="225"/>
      <c r="L536" s="43"/>
      <c r="M536" s="226" t="s">
        <v>1</v>
      </c>
      <c r="N536" s="227" t="s">
        <v>44</v>
      </c>
      <c r="O536" s="90"/>
      <c r="P536" s="228">
        <f>O536*H536</f>
        <v>0</v>
      </c>
      <c r="Q536" s="228">
        <v>0.0019400000000000001</v>
      </c>
      <c r="R536" s="228">
        <f>Q536*H536</f>
        <v>0.013192000000000001</v>
      </c>
      <c r="S536" s="228">
        <v>0</v>
      </c>
      <c r="T536" s="229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30" t="s">
        <v>285</v>
      </c>
      <c r="AT536" s="230" t="s">
        <v>127</v>
      </c>
      <c r="AU536" s="230" t="s">
        <v>89</v>
      </c>
      <c r="AY536" s="16" t="s">
        <v>124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6" t="s">
        <v>87</v>
      </c>
      <c r="BK536" s="231">
        <f>ROUND(I536*H536,2)</f>
        <v>0</v>
      </c>
      <c r="BL536" s="16" t="s">
        <v>285</v>
      </c>
      <c r="BM536" s="230" t="s">
        <v>821</v>
      </c>
    </row>
    <row r="537" s="13" customFormat="1">
      <c r="A537" s="13"/>
      <c r="B537" s="232"/>
      <c r="C537" s="233"/>
      <c r="D537" s="234" t="s">
        <v>133</v>
      </c>
      <c r="E537" s="235" t="s">
        <v>1</v>
      </c>
      <c r="F537" s="236" t="s">
        <v>822</v>
      </c>
      <c r="G537" s="233"/>
      <c r="H537" s="237">
        <v>6.7999999999999998</v>
      </c>
      <c r="I537" s="238"/>
      <c r="J537" s="233"/>
      <c r="K537" s="233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133</v>
      </c>
      <c r="AU537" s="243" t="s">
        <v>89</v>
      </c>
      <c r="AV537" s="13" t="s">
        <v>89</v>
      </c>
      <c r="AW537" s="13" t="s">
        <v>35</v>
      </c>
      <c r="AX537" s="13" t="s">
        <v>79</v>
      </c>
      <c r="AY537" s="243" t="s">
        <v>124</v>
      </c>
    </row>
    <row r="538" s="14" customFormat="1">
      <c r="A538" s="14"/>
      <c r="B538" s="244"/>
      <c r="C538" s="245"/>
      <c r="D538" s="234" t="s">
        <v>133</v>
      </c>
      <c r="E538" s="246" t="s">
        <v>1</v>
      </c>
      <c r="F538" s="247" t="s">
        <v>134</v>
      </c>
      <c r="G538" s="245"/>
      <c r="H538" s="248">
        <v>6.7999999999999998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133</v>
      </c>
      <c r="AU538" s="254" t="s">
        <v>89</v>
      </c>
      <c r="AV538" s="14" t="s">
        <v>135</v>
      </c>
      <c r="AW538" s="14" t="s">
        <v>35</v>
      </c>
      <c r="AX538" s="14" t="s">
        <v>87</v>
      </c>
      <c r="AY538" s="254" t="s">
        <v>124</v>
      </c>
    </row>
    <row r="539" s="2" customFormat="1" ht="24.15" customHeight="1">
      <c r="A539" s="37"/>
      <c r="B539" s="38"/>
      <c r="C539" s="218" t="s">
        <v>823</v>
      </c>
      <c r="D539" s="218" t="s">
        <v>127</v>
      </c>
      <c r="E539" s="219" t="s">
        <v>824</v>
      </c>
      <c r="F539" s="220" t="s">
        <v>825</v>
      </c>
      <c r="G539" s="221" t="s">
        <v>433</v>
      </c>
      <c r="H539" s="222">
        <v>6.9000000000000004</v>
      </c>
      <c r="I539" s="223"/>
      <c r="J539" s="224">
        <f>ROUND(I539*H539,2)</f>
        <v>0</v>
      </c>
      <c r="K539" s="225"/>
      <c r="L539" s="43"/>
      <c r="M539" s="226" t="s">
        <v>1</v>
      </c>
      <c r="N539" s="227" t="s">
        <v>44</v>
      </c>
      <c r="O539" s="90"/>
      <c r="P539" s="228">
        <f>O539*H539</f>
        <v>0</v>
      </c>
      <c r="Q539" s="228">
        <v>0.0022000000000000001</v>
      </c>
      <c r="R539" s="228">
        <f>Q539*H539</f>
        <v>0.015180000000000003</v>
      </c>
      <c r="S539" s="228">
        <v>0</v>
      </c>
      <c r="T539" s="229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30" t="s">
        <v>285</v>
      </c>
      <c r="AT539" s="230" t="s">
        <v>127</v>
      </c>
      <c r="AU539" s="230" t="s">
        <v>89</v>
      </c>
      <c r="AY539" s="16" t="s">
        <v>124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6" t="s">
        <v>87</v>
      </c>
      <c r="BK539" s="231">
        <f>ROUND(I539*H539,2)</f>
        <v>0</v>
      </c>
      <c r="BL539" s="16" t="s">
        <v>285</v>
      </c>
      <c r="BM539" s="230" t="s">
        <v>826</v>
      </c>
    </row>
    <row r="540" s="13" customFormat="1">
      <c r="A540" s="13"/>
      <c r="B540" s="232"/>
      <c r="C540" s="233"/>
      <c r="D540" s="234" t="s">
        <v>133</v>
      </c>
      <c r="E540" s="235" t="s">
        <v>1</v>
      </c>
      <c r="F540" s="236" t="s">
        <v>827</v>
      </c>
      <c r="G540" s="233"/>
      <c r="H540" s="237">
        <v>6.9000000000000004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133</v>
      </c>
      <c r="AU540" s="243" t="s">
        <v>89</v>
      </c>
      <c r="AV540" s="13" t="s">
        <v>89</v>
      </c>
      <c r="AW540" s="13" t="s">
        <v>35</v>
      </c>
      <c r="AX540" s="13" t="s">
        <v>79</v>
      </c>
      <c r="AY540" s="243" t="s">
        <v>124</v>
      </c>
    </row>
    <row r="541" s="14" customFormat="1">
      <c r="A541" s="14"/>
      <c r="B541" s="244"/>
      <c r="C541" s="245"/>
      <c r="D541" s="234" t="s">
        <v>133</v>
      </c>
      <c r="E541" s="246" t="s">
        <v>1</v>
      </c>
      <c r="F541" s="247" t="s">
        <v>134</v>
      </c>
      <c r="G541" s="245"/>
      <c r="H541" s="248">
        <v>6.9000000000000004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133</v>
      </c>
      <c r="AU541" s="254" t="s">
        <v>89</v>
      </c>
      <c r="AV541" s="14" t="s">
        <v>135</v>
      </c>
      <c r="AW541" s="14" t="s">
        <v>35</v>
      </c>
      <c r="AX541" s="14" t="s">
        <v>87</v>
      </c>
      <c r="AY541" s="254" t="s">
        <v>124</v>
      </c>
    </row>
    <row r="542" s="2" customFormat="1" ht="24.15" customHeight="1">
      <c r="A542" s="37"/>
      <c r="B542" s="38"/>
      <c r="C542" s="218" t="s">
        <v>828</v>
      </c>
      <c r="D542" s="218" t="s">
        <v>127</v>
      </c>
      <c r="E542" s="219" t="s">
        <v>829</v>
      </c>
      <c r="F542" s="220" t="s">
        <v>830</v>
      </c>
      <c r="G542" s="221" t="s">
        <v>433</v>
      </c>
      <c r="H542" s="222">
        <v>6.7999999999999998</v>
      </c>
      <c r="I542" s="223"/>
      <c r="J542" s="224">
        <f>ROUND(I542*H542,2)</f>
        <v>0</v>
      </c>
      <c r="K542" s="225"/>
      <c r="L542" s="43"/>
      <c r="M542" s="226" t="s">
        <v>1</v>
      </c>
      <c r="N542" s="227" t="s">
        <v>44</v>
      </c>
      <c r="O542" s="90"/>
      <c r="P542" s="228">
        <f>O542*H542</f>
        <v>0</v>
      </c>
      <c r="Q542" s="228">
        <v>0.0027399999999999998</v>
      </c>
      <c r="R542" s="228">
        <f>Q542*H542</f>
        <v>0.018631999999999999</v>
      </c>
      <c r="S542" s="228">
        <v>0</v>
      </c>
      <c r="T542" s="229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30" t="s">
        <v>285</v>
      </c>
      <c r="AT542" s="230" t="s">
        <v>127</v>
      </c>
      <c r="AU542" s="230" t="s">
        <v>89</v>
      </c>
      <c r="AY542" s="16" t="s">
        <v>124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6" t="s">
        <v>87</v>
      </c>
      <c r="BK542" s="231">
        <f>ROUND(I542*H542,2)</f>
        <v>0</v>
      </c>
      <c r="BL542" s="16" t="s">
        <v>285</v>
      </c>
      <c r="BM542" s="230" t="s">
        <v>831</v>
      </c>
    </row>
    <row r="543" s="13" customFormat="1">
      <c r="A543" s="13"/>
      <c r="B543" s="232"/>
      <c r="C543" s="233"/>
      <c r="D543" s="234" t="s">
        <v>133</v>
      </c>
      <c r="E543" s="235" t="s">
        <v>1</v>
      </c>
      <c r="F543" s="236" t="s">
        <v>832</v>
      </c>
      <c r="G543" s="233"/>
      <c r="H543" s="237">
        <v>6.7999999999999998</v>
      </c>
      <c r="I543" s="238"/>
      <c r="J543" s="233"/>
      <c r="K543" s="233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133</v>
      </c>
      <c r="AU543" s="243" t="s">
        <v>89</v>
      </c>
      <c r="AV543" s="13" t="s">
        <v>89</v>
      </c>
      <c r="AW543" s="13" t="s">
        <v>35</v>
      </c>
      <c r="AX543" s="13" t="s">
        <v>79</v>
      </c>
      <c r="AY543" s="243" t="s">
        <v>124</v>
      </c>
    </row>
    <row r="544" s="14" customFormat="1">
      <c r="A544" s="14"/>
      <c r="B544" s="244"/>
      <c r="C544" s="245"/>
      <c r="D544" s="234" t="s">
        <v>133</v>
      </c>
      <c r="E544" s="246" t="s">
        <v>1</v>
      </c>
      <c r="F544" s="247" t="s">
        <v>134</v>
      </c>
      <c r="G544" s="245"/>
      <c r="H544" s="248">
        <v>6.7999999999999998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4" t="s">
        <v>133</v>
      </c>
      <c r="AU544" s="254" t="s">
        <v>89</v>
      </c>
      <c r="AV544" s="14" t="s">
        <v>135</v>
      </c>
      <c r="AW544" s="14" t="s">
        <v>35</v>
      </c>
      <c r="AX544" s="14" t="s">
        <v>87</v>
      </c>
      <c r="AY544" s="254" t="s">
        <v>124</v>
      </c>
    </row>
    <row r="545" s="2" customFormat="1" ht="24.15" customHeight="1">
      <c r="A545" s="37"/>
      <c r="B545" s="38"/>
      <c r="C545" s="218" t="s">
        <v>833</v>
      </c>
      <c r="D545" s="218" t="s">
        <v>127</v>
      </c>
      <c r="E545" s="219" t="s">
        <v>834</v>
      </c>
      <c r="F545" s="220" t="s">
        <v>835</v>
      </c>
      <c r="G545" s="221" t="s">
        <v>263</v>
      </c>
      <c r="H545" s="222">
        <v>1</v>
      </c>
      <c r="I545" s="223"/>
      <c r="J545" s="224">
        <f>ROUND(I545*H545,2)</f>
        <v>0</v>
      </c>
      <c r="K545" s="225"/>
      <c r="L545" s="43"/>
      <c r="M545" s="226" t="s">
        <v>1</v>
      </c>
      <c r="N545" s="227" t="s">
        <v>44</v>
      </c>
      <c r="O545" s="90"/>
      <c r="P545" s="228">
        <f>O545*H545</f>
        <v>0</v>
      </c>
      <c r="Q545" s="228">
        <v>0.00044000000000000002</v>
      </c>
      <c r="R545" s="228">
        <f>Q545*H545</f>
        <v>0.00044000000000000002</v>
      </c>
      <c r="S545" s="228">
        <v>0</v>
      </c>
      <c r="T545" s="229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30" t="s">
        <v>285</v>
      </c>
      <c r="AT545" s="230" t="s">
        <v>127</v>
      </c>
      <c r="AU545" s="230" t="s">
        <v>89</v>
      </c>
      <c r="AY545" s="16" t="s">
        <v>124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6" t="s">
        <v>87</v>
      </c>
      <c r="BK545" s="231">
        <f>ROUND(I545*H545,2)</f>
        <v>0</v>
      </c>
      <c r="BL545" s="16" t="s">
        <v>285</v>
      </c>
      <c r="BM545" s="230" t="s">
        <v>836</v>
      </c>
    </row>
    <row r="546" s="13" customFormat="1">
      <c r="A546" s="13"/>
      <c r="B546" s="232"/>
      <c r="C546" s="233"/>
      <c r="D546" s="234" t="s">
        <v>133</v>
      </c>
      <c r="E546" s="235" t="s">
        <v>1</v>
      </c>
      <c r="F546" s="236" t="s">
        <v>837</v>
      </c>
      <c r="G546" s="233"/>
      <c r="H546" s="237">
        <v>1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133</v>
      </c>
      <c r="AU546" s="243" t="s">
        <v>89</v>
      </c>
      <c r="AV546" s="13" t="s">
        <v>89</v>
      </c>
      <c r="AW546" s="13" t="s">
        <v>35</v>
      </c>
      <c r="AX546" s="13" t="s">
        <v>79</v>
      </c>
      <c r="AY546" s="243" t="s">
        <v>124</v>
      </c>
    </row>
    <row r="547" s="14" customFormat="1">
      <c r="A547" s="14"/>
      <c r="B547" s="244"/>
      <c r="C547" s="245"/>
      <c r="D547" s="234" t="s">
        <v>133</v>
      </c>
      <c r="E547" s="246" t="s">
        <v>1</v>
      </c>
      <c r="F547" s="247" t="s">
        <v>134</v>
      </c>
      <c r="G547" s="245"/>
      <c r="H547" s="248">
        <v>1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133</v>
      </c>
      <c r="AU547" s="254" t="s">
        <v>89</v>
      </c>
      <c r="AV547" s="14" t="s">
        <v>135</v>
      </c>
      <c r="AW547" s="14" t="s">
        <v>35</v>
      </c>
      <c r="AX547" s="14" t="s">
        <v>87</v>
      </c>
      <c r="AY547" s="254" t="s">
        <v>124</v>
      </c>
    </row>
    <row r="548" s="2" customFormat="1" ht="24.15" customHeight="1">
      <c r="A548" s="37"/>
      <c r="B548" s="38"/>
      <c r="C548" s="218" t="s">
        <v>838</v>
      </c>
      <c r="D548" s="218" t="s">
        <v>127</v>
      </c>
      <c r="E548" s="219" t="s">
        <v>839</v>
      </c>
      <c r="F548" s="220" t="s">
        <v>840</v>
      </c>
      <c r="G548" s="221" t="s">
        <v>433</v>
      </c>
      <c r="H548" s="222">
        <v>6</v>
      </c>
      <c r="I548" s="223"/>
      <c r="J548" s="224">
        <f>ROUND(I548*H548,2)</f>
        <v>0</v>
      </c>
      <c r="K548" s="225"/>
      <c r="L548" s="43"/>
      <c r="M548" s="226" t="s">
        <v>1</v>
      </c>
      <c r="N548" s="227" t="s">
        <v>44</v>
      </c>
      <c r="O548" s="90"/>
      <c r="P548" s="228">
        <f>O548*H548</f>
        <v>0</v>
      </c>
      <c r="Q548" s="228">
        <v>0.0028300000000000001</v>
      </c>
      <c r="R548" s="228">
        <f>Q548*H548</f>
        <v>0.016980000000000002</v>
      </c>
      <c r="S548" s="228">
        <v>0</v>
      </c>
      <c r="T548" s="229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0" t="s">
        <v>285</v>
      </c>
      <c r="AT548" s="230" t="s">
        <v>127</v>
      </c>
      <c r="AU548" s="230" t="s">
        <v>89</v>
      </c>
      <c r="AY548" s="16" t="s">
        <v>124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6" t="s">
        <v>87</v>
      </c>
      <c r="BK548" s="231">
        <f>ROUND(I548*H548,2)</f>
        <v>0</v>
      </c>
      <c r="BL548" s="16" t="s">
        <v>285</v>
      </c>
      <c r="BM548" s="230" t="s">
        <v>841</v>
      </c>
    </row>
    <row r="549" s="13" customFormat="1">
      <c r="A549" s="13"/>
      <c r="B549" s="232"/>
      <c r="C549" s="233"/>
      <c r="D549" s="234" t="s">
        <v>133</v>
      </c>
      <c r="E549" s="235" t="s">
        <v>1</v>
      </c>
      <c r="F549" s="236" t="s">
        <v>842</v>
      </c>
      <c r="G549" s="233"/>
      <c r="H549" s="237">
        <v>6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133</v>
      </c>
      <c r="AU549" s="243" t="s">
        <v>89</v>
      </c>
      <c r="AV549" s="13" t="s">
        <v>89</v>
      </c>
      <c r="AW549" s="13" t="s">
        <v>35</v>
      </c>
      <c r="AX549" s="13" t="s">
        <v>79</v>
      </c>
      <c r="AY549" s="243" t="s">
        <v>124</v>
      </c>
    </row>
    <row r="550" s="14" customFormat="1">
      <c r="A550" s="14"/>
      <c r="B550" s="244"/>
      <c r="C550" s="245"/>
      <c r="D550" s="234" t="s">
        <v>133</v>
      </c>
      <c r="E550" s="246" t="s">
        <v>1</v>
      </c>
      <c r="F550" s="247" t="s">
        <v>134</v>
      </c>
      <c r="G550" s="245"/>
      <c r="H550" s="248">
        <v>6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133</v>
      </c>
      <c r="AU550" s="254" t="s">
        <v>89</v>
      </c>
      <c r="AV550" s="14" t="s">
        <v>135</v>
      </c>
      <c r="AW550" s="14" t="s">
        <v>35</v>
      </c>
      <c r="AX550" s="14" t="s">
        <v>87</v>
      </c>
      <c r="AY550" s="254" t="s">
        <v>124</v>
      </c>
    </row>
    <row r="551" s="2" customFormat="1" ht="24.15" customHeight="1">
      <c r="A551" s="37"/>
      <c r="B551" s="38"/>
      <c r="C551" s="218" t="s">
        <v>843</v>
      </c>
      <c r="D551" s="218" t="s">
        <v>127</v>
      </c>
      <c r="E551" s="219" t="s">
        <v>844</v>
      </c>
      <c r="F551" s="220" t="s">
        <v>845</v>
      </c>
      <c r="G551" s="221" t="s">
        <v>477</v>
      </c>
      <c r="H551" s="273"/>
      <c r="I551" s="223"/>
      <c r="J551" s="224">
        <f>ROUND(I551*H551,2)</f>
        <v>0</v>
      </c>
      <c r="K551" s="225"/>
      <c r="L551" s="43"/>
      <c r="M551" s="226" t="s">
        <v>1</v>
      </c>
      <c r="N551" s="227" t="s">
        <v>44</v>
      </c>
      <c r="O551" s="90"/>
      <c r="P551" s="228">
        <f>O551*H551</f>
        <v>0</v>
      </c>
      <c r="Q551" s="228">
        <v>0</v>
      </c>
      <c r="R551" s="228">
        <f>Q551*H551</f>
        <v>0</v>
      </c>
      <c r="S551" s="228">
        <v>0</v>
      </c>
      <c r="T551" s="229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0" t="s">
        <v>285</v>
      </c>
      <c r="AT551" s="230" t="s">
        <v>127</v>
      </c>
      <c r="AU551" s="230" t="s">
        <v>89</v>
      </c>
      <c r="AY551" s="16" t="s">
        <v>124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6" t="s">
        <v>87</v>
      </c>
      <c r="BK551" s="231">
        <f>ROUND(I551*H551,2)</f>
        <v>0</v>
      </c>
      <c r="BL551" s="16" t="s">
        <v>285</v>
      </c>
      <c r="BM551" s="230" t="s">
        <v>846</v>
      </c>
    </row>
    <row r="552" s="12" customFormat="1" ht="22.8" customHeight="1">
      <c r="A552" s="12"/>
      <c r="B552" s="202"/>
      <c r="C552" s="203"/>
      <c r="D552" s="204" t="s">
        <v>78</v>
      </c>
      <c r="E552" s="216" t="s">
        <v>847</v>
      </c>
      <c r="F552" s="216" t="s">
        <v>848</v>
      </c>
      <c r="G552" s="203"/>
      <c r="H552" s="203"/>
      <c r="I552" s="206"/>
      <c r="J552" s="217">
        <f>BK552</f>
        <v>0</v>
      </c>
      <c r="K552" s="203"/>
      <c r="L552" s="208"/>
      <c r="M552" s="209"/>
      <c r="N552" s="210"/>
      <c r="O552" s="210"/>
      <c r="P552" s="211">
        <f>SUM(P553:P560)</f>
        <v>0</v>
      </c>
      <c r="Q552" s="210"/>
      <c r="R552" s="211">
        <f>SUM(R553:R560)</f>
        <v>0.00025000000000000001</v>
      </c>
      <c r="S552" s="210"/>
      <c r="T552" s="212">
        <f>SUM(T553:T560)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3" t="s">
        <v>89</v>
      </c>
      <c r="AT552" s="214" t="s">
        <v>78</v>
      </c>
      <c r="AU552" s="214" t="s">
        <v>87</v>
      </c>
      <c r="AY552" s="213" t="s">
        <v>124</v>
      </c>
      <c r="BK552" s="215">
        <f>SUM(BK553:BK560)</f>
        <v>0</v>
      </c>
    </row>
    <row r="553" s="2" customFormat="1" ht="16.5" customHeight="1">
      <c r="A553" s="37"/>
      <c r="B553" s="38"/>
      <c r="C553" s="218" t="s">
        <v>849</v>
      </c>
      <c r="D553" s="218" t="s">
        <v>127</v>
      </c>
      <c r="E553" s="219" t="s">
        <v>850</v>
      </c>
      <c r="F553" s="220" t="s">
        <v>851</v>
      </c>
      <c r="G553" s="221" t="s">
        <v>263</v>
      </c>
      <c r="H553" s="222">
        <v>1</v>
      </c>
      <c r="I553" s="223"/>
      <c r="J553" s="224">
        <f>ROUND(I553*H553,2)</f>
        <v>0</v>
      </c>
      <c r="K553" s="225"/>
      <c r="L553" s="43"/>
      <c r="M553" s="226" t="s">
        <v>1</v>
      </c>
      <c r="N553" s="227" t="s">
        <v>44</v>
      </c>
      <c r="O553" s="90"/>
      <c r="P553" s="228">
        <f>O553*H553</f>
        <v>0</v>
      </c>
      <c r="Q553" s="228">
        <v>0.00025000000000000001</v>
      </c>
      <c r="R553" s="228">
        <f>Q553*H553</f>
        <v>0.00025000000000000001</v>
      </c>
      <c r="S553" s="228">
        <v>0</v>
      </c>
      <c r="T553" s="229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30" t="s">
        <v>285</v>
      </c>
      <c r="AT553" s="230" t="s">
        <v>127</v>
      </c>
      <c r="AU553" s="230" t="s">
        <v>89</v>
      </c>
      <c r="AY553" s="16" t="s">
        <v>124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6" t="s">
        <v>87</v>
      </c>
      <c r="BK553" s="231">
        <f>ROUND(I553*H553,2)</f>
        <v>0</v>
      </c>
      <c r="BL553" s="16" t="s">
        <v>285</v>
      </c>
      <c r="BM553" s="230" t="s">
        <v>852</v>
      </c>
    </row>
    <row r="554" s="13" customFormat="1">
      <c r="A554" s="13"/>
      <c r="B554" s="232"/>
      <c r="C554" s="233"/>
      <c r="D554" s="234" t="s">
        <v>133</v>
      </c>
      <c r="E554" s="235" t="s">
        <v>1</v>
      </c>
      <c r="F554" s="236" t="s">
        <v>853</v>
      </c>
      <c r="G554" s="233"/>
      <c r="H554" s="237">
        <v>1</v>
      </c>
      <c r="I554" s="238"/>
      <c r="J554" s="233"/>
      <c r="K554" s="233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133</v>
      </c>
      <c r="AU554" s="243" t="s">
        <v>89</v>
      </c>
      <c r="AV554" s="13" t="s">
        <v>89</v>
      </c>
      <c r="AW554" s="13" t="s">
        <v>35</v>
      </c>
      <c r="AX554" s="13" t="s">
        <v>79</v>
      </c>
      <c r="AY554" s="243" t="s">
        <v>124</v>
      </c>
    </row>
    <row r="555" s="14" customFormat="1">
      <c r="A555" s="14"/>
      <c r="B555" s="244"/>
      <c r="C555" s="245"/>
      <c r="D555" s="234" t="s">
        <v>133</v>
      </c>
      <c r="E555" s="246" t="s">
        <v>1</v>
      </c>
      <c r="F555" s="247" t="s">
        <v>134</v>
      </c>
      <c r="G555" s="245"/>
      <c r="H555" s="248">
        <v>1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133</v>
      </c>
      <c r="AU555" s="254" t="s">
        <v>89</v>
      </c>
      <c r="AV555" s="14" t="s">
        <v>135</v>
      </c>
      <c r="AW555" s="14" t="s">
        <v>35</v>
      </c>
      <c r="AX555" s="14" t="s">
        <v>87</v>
      </c>
      <c r="AY555" s="254" t="s">
        <v>124</v>
      </c>
    </row>
    <row r="556" s="2" customFormat="1" ht="16.5" customHeight="1">
      <c r="A556" s="37"/>
      <c r="B556" s="38"/>
      <c r="C556" s="262" t="s">
        <v>854</v>
      </c>
      <c r="D556" s="262" t="s">
        <v>226</v>
      </c>
      <c r="E556" s="263" t="s">
        <v>855</v>
      </c>
      <c r="F556" s="264" t="s">
        <v>856</v>
      </c>
      <c r="G556" s="265" t="s">
        <v>263</v>
      </c>
      <c r="H556" s="266">
        <v>1</v>
      </c>
      <c r="I556" s="267"/>
      <c r="J556" s="268">
        <f>ROUND(I556*H556,2)</f>
        <v>0</v>
      </c>
      <c r="K556" s="269"/>
      <c r="L556" s="270"/>
      <c r="M556" s="271" t="s">
        <v>1</v>
      </c>
      <c r="N556" s="272" t="s">
        <v>44</v>
      </c>
      <c r="O556" s="90"/>
      <c r="P556" s="228">
        <f>O556*H556</f>
        <v>0</v>
      </c>
      <c r="Q556" s="228">
        <v>0</v>
      </c>
      <c r="R556" s="228">
        <f>Q556*H556</f>
        <v>0</v>
      </c>
      <c r="S556" s="228">
        <v>0</v>
      </c>
      <c r="T556" s="229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30" t="s">
        <v>371</v>
      </c>
      <c r="AT556" s="230" t="s">
        <v>226</v>
      </c>
      <c r="AU556" s="230" t="s">
        <v>89</v>
      </c>
      <c r="AY556" s="16" t="s">
        <v>124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6" t="s">
        <v>87</v>
      </c>
      <c r="BK556" s="231">
        <f>ROUND(I556*H556,2)</f>
        <v>0</v>
      </c>
      <c r="BL556" s="16" t="s">
        <v>285</v>
      </c>
      <c r="BM556" s="230" t="s">
        <v>857</v>
      </c>
    </row>
    <row r="557" s="2" customFormat="1">
      <c r="A557" s="37"/>
      <c r="B557" s="38"/>
      <c r="C557" s="39"/>
      <c r="D557" s="234" t="s">
        <v>139</v>
      </c>
      <c r="E557" s="39"/>
      <c r="F557" s="255" t="s">
        <v>858</v>
      </c>
      <c r="G557" s="39"/>
      <c r="H557" s="39"/>
      <c r="I557" s="256"/>
      <c r="J557" s="39"/>
      <c r="K557" s="39"/>
      <c r="L557" s="43"/>
      <c r="M557" s="257"/>
      <c r="N557" s="258"/>
      <c r="O557" s="90"/>
      <c r="P557" s="90"/>
      <c r="Q557" s="90"/>
      <c r="R557" s="90"/>
      <c r="S557" s="90"/>
      <c r="T557" s="91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16" t="s">
        <v>139</v>
      </c>
      <c r="AU557" s="16" t="s">
        <v>89</v>
      </c>
    </row>
    <row r="558" s="13" customFormat="1">
      <c r="A558" s="13"/>
      <c r="B558" s="232"/>
      <c r="C558" s="233"/>
      <c r="D558" s="234" t="s">
        <v>133</v>
      </c>
      <c r="E558" s="235" t="s">
        <v>1</v>
      </c>
      <c r="F558" s="236" t="s">
        <v>853</v>
      </c>
      <c r="G558" s="233"/>
      <c r="H558" s="237">
        <v>1</v>
      </c>
      <c r="I558" s="238"/>
      <c r="J558" s="233"/>
      <c r="K558" s="233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133</v>
      </c>
      <c r="AU558" s="243" t="s">
        <v>89</v>
      </c>
      <c r="AV558" s="13" t="s">
        <v>89</v>
      </c>
      <c r="AW558" s="13" t="s">
        <v>35</v>
      </c>
      <c r="AX558" s="13" t="s">
        <v>79</v>
      </c>
      <c r="AY558" s="243" t="s">
        <v>124</v>
      </c>
    </row>
    <row r="559" s="14" customFormat="1">
      <c r="A559" s="14"/>
      <c r="B559" s="244"/>
      <c r="C559" s="245"/>
      <c r="D559" s="234" t="s">
        <v>133</v>
      </c>
      <c r="E559" s="246" t="s">
        <v>1</v>
      </c>
      <c r="F559" s="247" t="s">
        <v>134</v>
      </c>
      <c r="G559" s="245"/>
      <c r="H559" s="248">
        <v>1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133</v>
      </c>
      <c r="AU559" s="254" t="s">
        <v>89</v>
      </c>
      <c r="AV559" s="14" t="s">
        <v>135</v>
      </c>
      <c r="AW559" s="14" t="s">
        <v>35</v>
      </c>
      <c r="AX559" s="14" t="s">
        <v>87</v>
      </c>
      <c r="AY559" s="254" t="s">
        <v>124</v>
      </c>
    </row>
    <row r="560" s="2" customFormat="1" ht="24.15" customHeight="1">
      <c r="A560" s="37"/>
      <c r="B560" s="38"/>
      <c r="C560" s="218" t="s">
        <v>859</v>
      </c>
      <c r="D560" s="218" t="s">
        <v>127</v>
      </c>
      <c r="E560" s="219" t="s">
        <v>860</v>
      </c>
      <c r="F560" s="220" t="s">
        <v>861</v>
      </c>
      <c r="G560" s="221" t="s">
        <v>477</v>
      </c>
      <c r="H560" s="273"/>
      <c r="I560" s="223"/>
      <c r="J560" s="224">
        <f>ROUND(I560*H560,2)</f>
        <v>0</v>
      </c>
      <c r="K560" s="225"/>
      <c r="L560" s="43"/>
      <c r="M560" s="226" t="s">
        <v>1</v>
      </c>
      <c r="N560" s="227" t="s">
        <v>44</v>
      </c>
      <c r="O560" s="90"/>
      <c r="P560" s="228">
        <f>O560*H560</f>
        <v>0</v>
      </c>
      <c r="Q560" s="228">
        <v>0</v>
      </c>
      <c r="R560" s="228">
        <f>Q560*H560</f>
        <v>0</v>
      </c>
      <c r="S560" s="228">
        <v>0</v>
      </c>
      <c r="T560" s="229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30" t="s">
        <v>285</v>
      </c>
      <c r="AT560" s="230" t="s">
        <v>127</v>
      </c>
      <c r="AU560" s="230" t="s">
        <v>89</v>
      </c>
      <c r="AY560" s="16" t="s">
        <v>124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6" t="s">
        <v>87</v>
      </c>
      <c r="BK560" s="231">
        <f>ROUND(I560*H560,2)</f>
        <v>0</v>
      </c>
      <c r="BL560" s="16" t="s">
        <v>285</v>
      </c>
      <c r="BM560" s="230" t="s">
        <v>862</v>
      </c>
    </row>
    <row r="561" s="12" customFormat="1" ht="22.8" customHeight="1">
      <c r="A561" s="12"/>
      <c r="B561" s="202"/>
      <c r="C561" s="203"/>
      <c r="D561" s="204" t="s">
        <v>78</v>
      </c>
      <c r="E561" s="216" t="s">
        <v>863</v>
      </c>
      <c r="F561" s="216" t="s">
        <v>864</v>
      </c>
      <c r="G561" s="203"/>
      <c r="H561" s="203"/>
      <c r="I561" s="206"/>
      <c r="J561" s="217">
        <f>BK561</f>
        <v>0</v>
      </c>
      <c r="K561" s="203"/>
      <c r="L561" s="208"/>
      <c r="M561" s="209"/>
      <c r="N561" s="210"/>
      <c r="O561" s="210"/>
      <c r="P561" s="211">
        <f>SUM(P562:P580)</f>
        <v>0</v>
      </c>
      <c r="Q561" s="210"/>
      <c r="R561" s="211">
        <f>SUM(R562:R580)</f>
        <v>0.30658000000000002</v>
      </c>
      <c r="S561" s="210"/>
      <c r="T561" s="212">
        <f>SUM(T562:T580)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13" t="s">
        <v>89</v>
      </c>
      <c r="AT561" s="214" t="s">
        <v>78</v>
      </c>
      <c r="AU561" s="214" t="s">
        <v>87</v>
      </c>
      <c r="AY561" s="213" t="s">
        <v>124</v>
      </c>
      <c r="BK561" s="215">
        <f>SUM(BK562:BK580)</f>
        <v>0</v>
      </c>
    </row>
    <row r="562" s="2" customFormat="1" ht="16.5" customHeight="1">
      <c r="A562" s="37"/>
      <c r="B562" s="38"/>
      <c r="C562" s="218" t="s">
        <v>865</v>
      </c>
      <c r="D562" s="218" t="s">
        <v>127</v>
      </c>
      <c r="E562" s="219" t="s">
        <v>866</v>
      </c>
      <c r="F562" s="220" t="s">
        <v>867</v>
      </c>
      <c r="G562" s="221" t="s">
        <v>263</v>
      </c>
      <c r="H562" s="222">
        <v>1</v>
      </c>
      <c r="I562" s="223"/>
      <c r="J562" s="224">
        <f>ROUND(I562*H562,2)</f>
        <v>0</v>
      </c>
      <c r="K562" s="225"/>
      <c r="L562" s="43"/>
      <c r="M562" s="226" t="s">
        <v>1</v>
      </c>
      <c r="N562" s="227" t="s">
        <v>44</v>
      </c>
      <c r="O562" s="90"/>
      <c r="P562" s="228">
        <f>O562*H562</f>
        <v>0</v>
      </c>
      <c r="Q562" s="228">
        <v>0.00017000000000000001</v>
      </c>
      <c r="R562" s="228">
        <f>Q562*H562</f>
        <v>0.00017000000000000001</v>
      </c>
      <c r="S562" s="228">
        <v>0</v>
      </c>
      <c r="T562" s="229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30" t="s">
        <v>285</v>
      </c>
      <c r="AT562" s="230" t="s">
        <v>127</v>
      </c>
      <c r="AU562" s="230" t="s">
        <v>89</v>
      </c>
      <c r="AY562" s="16" t="s">
        <v>124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6" t="s">
        <v>87</v>
      </c>
      <c r="BK562" s="231">
        <f>ROUND(I562*H562,2)</f>
        <v>0</v>
      </c>
      <c r="BL562" s="16" t="s">
        <v>285</v>
      </c>
      <c r="BM562" s="230" t="s">
        <v>868</v>
      </c>
    </row>
    <row r="563" s="2" customFormat="1">
      <c r="A563" s="37"/>
      <c r="B563" s="38"/>
      <c r="C563" s="39"/>
      <c r="D563" s="234" t="s">
        <v>139</v>
      </c>
      <c r="E563" s="39"/>
      <c r="F563" s="255" t="s">
        <v>869</v>
      </c>
      <c r="G563" s="39"/>
      <c r="H563" s="39"/>
      <c r="I563" s="256"/>
      <c r="J563" s="39"/>
      <c r="K563" s="39"/>
      <c r="L563" s="43"/>
      <c r="M563" s="257"/>
      <c r="N563" s="258"/>
      <c r="O563" s="90"/>
      <c r="P563" s="90"/>
      <c r="Q563" s="90"/>
      <c r="R563" s="90"/>
      <c r="S563" s="90"/>
      <c r="T563" s="91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16" t="s">
        <v>139</v>
      </c>
      <c r="AU563" s="16" t="s">
        <v>89</v>
      </c>
    </row>
    <row r="564" s="2" customFormat="1" ht="24.15" customHeight="1">
      <c r="A564" s="37"/>
      <c r="B564" s="38"/>
      <c r="C564" s="262" t="s">
        <v>870</v>
      </c>
      <c r="D564" s="262" t="s">
        <v>226</v>
      </c>
      <c r="E564" s="263" t="s">
        <v>871</v>
      </c>
      <c r="F564" s="264" t="s">
        <v>872</v>
      </c>
      <c r="G564" s="265" t="s">
        <v>263</v>
      </c>
      <c r="H564" s="266">
        <v>12</v>
      </c>
      <c r="I564" s="267"/>
      <c r="J564" s="268">
        <f>ROUND(I564*H564,2)</f>
        <v>0</v>
      </c>
      <c r="K564" s="269"/>
      <c r="L564" s="270"/>
      <c r="M564" s="271" t="s">
        <v>1</v>
      </c>
      <c r="N564" s="272" t="s">
        <v>44</v>
      </c>
      <c r="O564" s="90"/>
      <c r="P564" s="228">
        <f>O564*H564</f>
        <v>0</v>
      </c>
      <c r="Q564" s="228">
        <v>0.0024099999999999998</v>
      </c>
      <c r="R564" s="228">
        <f>Q564*H564</f>
        <v>0.028919999999999998</v>
      </c>
      <c r="S564" s="228">
        <v>0</v>
      </c>
      <c r="T564" s="229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30" t="s">
        <v>371</v>
      </c>
      <c r="AT564" s="230" t="s">
        <v>226</v>
      </c>
      <c r="AU564" s="230" t="s">
        <v>89</v>
      </c>
      <c r="AY564" s="16" t="s">
        <v>124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6" t="s">
        <v>87</v>
      </c>
      <c r="BK564" s="231">
        <f>ROUND(I564*H564,2)</f>
        <v>0</v>
      </c>
      <c r="BL564" s="16" t="s">
        <v>285</v>
      </c>
      <c r="BM564" s="230" t="s">
        <v>873</v>
      </c>
    </row>
    <row r="565" s="2" customFormat="1">
      <c r="A565" s="37"/>
      <c r="B565" s="38"/>
      <c r="C565" s="39"/>
      <c r="D565" s="234" t="s">
        <v>139</v>
      </c>
      <c r="E565" s="39"/>
      <c r="F565" s="255" t="s">
        <v>874</v>
      </c>
      <c r="G565" s="39"/>
      <c r="H565" s="39"/>
      <c r="I565" s="256"/>
      <c r="J565" s="39"/>
      <c r="K565" s="39"/>
      <c r="L565" s="43"/>
      <c r="M565" s="257"/>
      <c r="N565" s="258"/>
      <c r="O565" s="90"/>
      <c r="P565" s="90"/>
      <c r="Q565" s="90"/>
      <c r="R565" s="90"/>
      <c r="S565" s="90"/>
      <c r="T565" s="91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6" t="s">
        <v>139</v>
      </c>
      <c r="AU565" s="16" t="s">
        <v>89</v>
      </c>
    </row>
    <row r="566" s="2" customFormat="1" ht="16.5" customHeight="1">
      <c r="A566" s="37"/>
      <c r="B566" s="38"/>
      <c r="C566" s="262" t="s">
        <v>875</v>
      </c>
      <c r="D566" s="262" t="s">
        <v>226</v>
      </c>
      <c r="E566" s="263" t="s">
        <v>876</v>
      </c>
      <c r="F566" s="264" t="s">
        <v>877</v>
      </c>
      <c r="G566" s="265" t="s">
        <v>878</v>
      </c>
      <c r="H566" s="266">
        <v>105</v>
      </c>
      <c r="I566" s="267"/>
      <c r="J566" s="268">
        <f>ROUND(I566*H566,2)</f>
        <v>0</v>
      </c>
      <c r="K566" s="269"/>
      <c r="L566" s="270"/>
      <c r="M566" s="271" t="s">
        <v>1</v>
      </c>
      <c r="N566" s="272" t="s">
        <v>44</v>
      </c>
      <c r="O566" s="90"/>
      <c r="P566" s="228">
        <f>O566*H566</f>
        <v>0</v>
      </c>
      <c r="Q566" s="228">
        <v>0.0024099999999999998</v>
      </c>
      <c r="R566" s="228">
        <f>Q566*H566</f>
        <v>0.25305</v>
      </c>
      <c r="S566" s="228">
        <v>0</v>
      </c>
      <c r="T566" s="229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30" t="s">
        <v>371</v>
      </c>
      <c r="AT566" s="230" t="s">
        <v>226</v>
      </c>
      <c r="AU566" s="230" t="s">
        <v>89</v>
      </c>
      <c r="AY566" s="16" t="s">
        <v>124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6" t="s">
        <v>87</v>
      </c>
      <c r="BK566" s="231">
        <f>ROUND(I566*H566,2)</f>
        <v>0</v>
      </c>
      <c r="BL566" s="16" t="s">
        <v>285</v>
      </c>
      <c r="BM566" s="230" t="s">
        <v>879</v>
      </c>
    </row>
    <row r="567" s="2" customFormat="1">
      <c r="A567" s="37"/>
      <c r="B567" s="38"/>
      <c r="C567" s="39"/>
      <c r="D567" s="234" t="s">
        <v>139</v>
      </c>
      <c r="E567" s="39"/>
      <c r="F567" s="255" t="s">
        <v>874</v>
      </c>
      <c r="G567" s="39"/>
      <c r="H567" s="39"/>
      <c r="I567" s="256"/>
      <c r="J567" s="39"/>
      <c r="K567" s="39"/>
      <c r="L567" s="43"/>
      <c r="M567" s="257"/>
      <c r="N567" s="258"/>
      <c r="O567" s="90"/>
      <c r="P567" s="90"/>
      <c r="Q567" s="90"/>
      <c r="R567" s="90"/>
      <c r="S567" s="90"/>
      <c r="T567" s="91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16" t="s">
        <v>139</v>
      </c>
      <c r="AU567" s="16" t="s">
        <v>89</v>
      </c>
    </row>
    <row r="568" s="2" customFormat="1" ht="16.5" customHeight="1">
      <c r="A568" s="37"/>
      <c r="B568" s="38"/>
      <c r="C568" s="262" t="s">
        <v>880</v>
      </c>
      <c r="D568" s="262" t="s">
        <v>226</v>
      </c>
      <c r="E568" s="263" t="s">
        <v>881</v>
      </c>
      <c r="F568" s="264" t="s">
        <v>882</v>
      </c>
      <c r="G568" s="265" t="s">
        <v>263</v>
      </c>
      <c r="H568" s="266">
        <v>2</v>
      </c>
      <c r="I568" s="267"/>
      <c r="J568" s="268">
        <f>ROUND(I568*H568,2)</f>
        <v>0</v>
      </c>
      <c r="K568" s="269"/>
      <c r="L568" s="270"/>
      <c r="M568" s="271" t="s">
        <v>1</v>
      </c>
      <c r="N568" s="272" t="s">
        <v>44</v>
      </c>
      <c r="O568" s="90"/>
      <c r="P568" s="228">
        <f>O568*H568</f>
        <v>0</v>
      </c>
      <c r="Q568" s="228">
        <v>0.0024099999999999998</v>
      </c>
      <c r="R568" s="228">
        <f>Q568*H568</f>
        <v>0.0048199999999999996</v>
      </c>
      <c r="S568" s="228">
        <v>0</v>
      </c>
      <c r="T568" s="229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30" t="s">
        <v>371</v>
      </c>
      <c r="AT568" s="230" t="s">
        <v>226</v>
      </c>
      <c r="AU568" s="230" t="s">
        <v>89</v>
      </c>
      <c r="AY568" s="16" t="s">
        <v>124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6" t="s">
        <v>87</v>
      </c>
      <c r="BK568" s="231">
        <f>ROUND(I568*H568,2)</f>
        <v>0</v>
      </c>
      <c r="BL568" s="16" t="s">
        <v>285</v>
      </c>
      <c r="BM568" s="230" t="s">
        <v>883</v>
      </c>
    </row>
    <row r="569" s="2" customFormat="1">
      <c r="A569" s="37"/>
      <c r="B569" s="38"/>
      <c r="C569" s="39"/>
      <c r="D569" s="234" t="s">
        <v>139</v>
      </c>
      <c r="E569" s="39"/>
      <c r="F569" s="255" t="s">
        <v>874</v>
      </c>
      <c r="G569" s="39"/>
      <c r="H569" s="39"/>
      <c r="I569" s="256"/>
      <c r="J569" s="39"/>
      <c r="K569" s="39"/>
      <c r="L569" s="43"/>
      <c r="M569" s="257"/>
      <c r="N569" s="258"/>
      <c r="O569" s="90"/>
      <c r="P569" s="90"/>
      <c r="Q569" s="90"/>
      <c r="R569" s="90"/>
      <c r="S569" s="90"/>
      <c r="T569" s="91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T569" s="16" t="s">
        <v>139</v>
      </c>
      <c r="AU569" s="16" t="s">
        <v>89</v>
      </c>
    </row>
    <row r="570" s="2" customFormat="1" ht="16.5" customHeight="1">
      <c r="A570" s="37"/>
      <c r="B570" s="38"/>
      <c r="C570" s="262" t="s">
        <v>884</v>
      </c>
      <c r="D570" s="262" t="s">
        <v>226</v>
      </c>
      <c r="E570" s="263" t="s">
        <v>885</v>
      </c>
      <c r="F570" s="264" t="s">
        <v>886</v>
      </c>
      <c r="G570" s="265" t="s">
        <v>263</v>
      </c>
      <c r="H570" s="266">
        <v>2</v>
      </c>
      <c r="I570" s="267"/>
      <c r="J570" s="268">
        <f>ROUND(I570*H570,2)</f>
        <v>0</v>
      </c>
      <c r="K570" s="269"/>
      <c r="L570" s="270"/>
      <c r="M570" s="271" t="s">
        <v>1</v>
      </c>
      <c r="N570" s="272" t="s">
        <v>44</v>
      </c>
      <c r="O570" s="90"/>
      <c r="P570" s="228">
        <f>O570*H570</f>
        <v>0</v>
      </c>
      <c r="Q570" s="228">
        <v>0.0024099999999999998</v>
      </c>
      <c r="R570" s="228">
        <f>Q570*H570</f>
        <v>0.0048199999999999996</v>
      </c>
      <c r="S570" s="228">
        <v>0</v>
      </c>
      <c r="T570" s="229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30" t="s">
        <v>371</v>
      </c>
      <c r="AT570" s="230" t="s">
        <v>226</v>
      </c>
      <c r="AU570" s="230" t="s">
        <v>89</v>
      </c>
      <c r="AY570" s="16" t="s">
        <v>124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6" t="s">
        <v>87</v>
      </c>
      <c r="BK570" s="231">
        <f>ROUND(I570*H570,2)</f>
        <v>0</v>
      </c>
      <c r="BL570" s="16" t="s">
        <v>285</v>
      </c>
      <c r="BM570" s="230" t="s">
        <v>887</v>
      </c>
    </row>
    <row r="571" s="2" customFormat="1">
      <c r="A571" s="37"/>
      <c r="B571" s="38"/>
      <c r="C571" s="39"/>
      <c r="D571" s="234" t="s">
        <v>139</v>
      </c>
      <c r="E571" s="39"/>
      <c r="F571" s="255" t="s">
        <v>874</v>
      </c>
      <c r="G571" s="39"/>
      <c r="H571" s="39"/>
      <c r="I571" s="256"/>
      <c r="J571" s="39"/>
      <c r="K571" s="39"/>
      <c r="L571" s="43"/>
      <c r="M571" s="257"/>
      <c r="N571" s="258"/>
      <c r="O571" s="90"/>
      <c r="P571" s="90"/>
      <c r="Q571" s="90"/>
      <c r="R571" s="90"/>
      <c r="S571" s="90"/>
      <c r="T571" s="91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6" t="s">
        <v>139</v>
      </c>
      <c r="AU571" s="16" t="s">
        <v>89</v>
      </c>
    </row>
    <row r="572" s="2" customFormat="1" ht="16.5" customHeight="1">
      <c r="A572" s="37"/>
      <c r="B572" s="38"/>
      <c r="C572" s="262" t="s">
        <v>888</v>
      </c>
      <c r="D572" s="262" t="s">
        <v>226</v>
      </c>
      <c r="E572" s="263" t="s">
        <v>889</v>
      </c>
      <c r="F572" s="264" t="s">
        <v>890</v>
      </c>
      <c r="G572" s="265" t="s">
        <v>263</v>
      </c>
      <c r="H572" s="266">
        <v>2</v>
      </c>
      <c r="I572" s="267"/>
      <c r="J572" s="268">
        <f>ROUND(I572*H572,2)</f>
        <v>0</v>
      </c>
      <c r="K572" s="269"/>
      <c r="L572" s="270"/>
      <c r="M572" s="271" t="s">
        <v>1</v>
      </c>
      <c r="N572" s="272" t="s">
        <v>44</v>
      </c>
      <c r="O572" s="90"/>
      <c r="P572" s="228">
        <f>O572*H572</f>
        <v>0</v>
      </c>
      <c r="Q572" s="228">
        <v>0.0024099999999999998</v>
      </c>
      <c r="R572" s="228">
        <f>Q572*H572</f>
        <v>0.0048199999999999996</v>
      </c>
      <c r="S572" s="228">
        <v>0</v>
      </c>
      <c r="T572" s="229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30" t="s">
        <v>371</v>
      </c>
      <c r="AT572" s="230" t="s">
        <v>226</v>
      </c>
      <c r="AU572" s="230" t="s">
        <v>89</v>
      </c>
      <c r="AY572" s="16" t="s">
        <v>124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6" t="s">
        <v>87</v>
      </c>
      <c r="BK572" s="231">
        <f>ROUND(I572*H572,2)</f>
        <v>0</v>
      </c>
      <c r="BL572" s="16" t="s">
        <v>285</v>
      </c>
      <c r="BM572" s="230" t="s">
        <v>891</v>
      </c>
    </row>
    <row r="573" s="2" customFormat="1">
      <c r="A573" s="37"/>
      <c r="B573" s="38"/>
      <c r="C573" s="39"/>
      <c r="D573" s="234" t="s">
        <v>139</v>
      </c>
      <c r="E573" s="39"/>
      <c r="F573" s="255" t="s">
        <v>874</v>
      </c>
      <c r="G573" s="39"/>
      <c r="H573" s="39"/>
      <c r="I573" s="256"/>
      <c r="J573" s="39"/>
      <c r="K573" s="39"/>
      <c r="L573" s="43"/>
      <c r="M573" s="257"/>
      <c r="N573" s="258"/>
      <c r="O573" s="90"/>
      <c r="P573" s="90"/>
      <c r="Q573" s="90"/>
      <c r="R573" s="90"/>
      <c r="S573" s="90"/>
      <c r="T573" s="91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T573" s="16" t="s">
        <v>139</v>
      </c>
      <c r="AU573" s="16" t="s">
        <v>89</v>
      </c>
    </row>
    <row r="574" s="2" customFormat="1" ht="16.5" customHeight="1">
      <c r="A574" s="37"/>
      <c r="B574" s="38"/>
      <c r="C574" s="262" t="s">
        <v>892</v>
      </c>
      <c r="D574" s="262" t="s">
        <v>226</v>
      </c>
      <c r="E574" s="263" t="s">
        <v>893</v>
      </c>
      <c r="F574" s="264" t="s">
        <v>894</v>
      </c>
      <c r="G574" s="265" t="s">
        <v>263</v>
      </c>
      <c r="H574" s="266">
        <v>2</v>
      </c>
      <c r="I574" s="267"/>
      <c r="J574" s="268">
        <f>ROUND(I574*H574,2)</f>
        <v>0</v>
      </c>
      <c r="K574" s="269"/>
      <c r="L574" s="270"/>
      <c r="M574" s="271" t="s">
        <v>1</v>
      </c>
      <c r="N574" s="272" t="s">
        <v>44</v>
      </c>
      <c r="O574" s="90"/>
      <c r="P574" s="228">
        <f>O574*H574</f>
        <v>0</v>
      </c>
      <c r="Q574" s="228">
        <v>0.0024099999999999998</v>
      </c>
      <c r="R574" s="228">
        <f>Q574*H574</f>
        <v>0.0048199999999999996</v>
      </c>
      <c r="S574" s="228">
        <v>0</v>
      </c>
      <c r="T574" s="229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30" t="s">
        <v>371</v>
      </c>
      <c r="AT574" s="230" t="s">
        <v>226</v>
      </c>
      <c r="AU574" s="230" t="s">
        <v>89</v>
      </c>
      <c r="AY574" s="16" t="s">
        <v>124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6" t="s">
        <v>87</v>
      </c>
      <c r="BK574" s="231">
        <f>ROUND(I574*H574,2)</f>
        <v>0</v>
      </c>
      <c r="BL574" s="16" t="s">
        <v>285</v>
      </c>
      <c r="BM574" s="230" t="s">
        <v>895</v>
      </c>
    </row>
    <row r="575" s="2" customFormat="1">
      <c r="A575" s="37"/>
      <c r="B575" s="38"/>
      <c r="C575" s="39"/>
      <c r="D575" s="234" t="s">
        <v>139</v>
      </c>
      <c r="E575" s="39"/>
      <c r="F575" s="255" t="s">
        <v>874</v>
      </c>
      <c r="G575" s="39"/>
      <c r="H575" s="39"/>
      <c r="I575" s="256"/>
      <c r="J575" s="39"/>
      <c r="K575" s="39"/>
      <c r="L575" s="43"/>
      <c r="M575" s="257"/>
      <c r="N575" s="258"/>
      <c r="O575" s="90"/>
      <c r="P575" s="90"/>
      <c r="Q575" s="90"/>
      <c r="R575" s="90"/>
      <c r="S575" s="90"/>
      <c r="T575" s="91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16" t="s">
        <v>139</v>
      </c>
      <c r="AU575" s="16" t="s">
        <v>89</v>
      </c>
    </row>
    <row r="576" s="2" customFormat="1" ht="16.5" customHeight="1">
      <c r="A576" s="37"/>
      <c r="B576" s="38"/>
      <c r="C576" s="262" t="s">
        <v>896</v>
      </c>
      <c r="D576" s="262" t="s">
        <v>226</v>
      </c>
      <c r="E576" s="263" t="s">
        <v>897</v>
      </c>
      <c r="F576" s="264" t="s">
        <v>898</v>
      </c>
      <c r="G576" s="265" t="s">
        <v>263</v>
      </c>
      <c r="H576" s="266">
        <v>2</v>
      </c>
      <c r="I576" s="267"/>
      <c r="J576" s="268">
        <f>ROUND(I576*H576,2)</f>
        <v>0</v>
      </c>
      <c r="K576" s="269"/>
      <c r="L576" s="270"/>
      <c r="M576" s="271" t="s">
        <v>1</v>
      </c>
      <c r="N576" s="272" t="s">
        <v>44</v>
      </c>
      <c r="O576" s="90"/>
      <c r="P576" s="228">
        <f>O576*H576</f>
        <v>0</v>
      </c>
      <c r="Q576" s="228">
        <v>0.0024099999999999998</v>
      </c>
      <c r="R576" s="228">
        <f>Q576*H576</f>
        <v>0.0048199999999999996</v>
      </c>
      <c r="S576" s="228">
        <v>0</v>
      </c>
      <c r="T576" s="229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30" t="s">
        <v>371</v>
      </c>
      <c r="AT576" s="230" t="s">
        <v>226</v>
      </c>
      <c r="AU576" s="230" t="s">
        <v>89</v>
      </c>
      <c r="AY576" s="16" t="s">
        <v>124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6" t="s">
        <v>87</v>
      </c>
      <c r="BK576" s="231">
        <f>ROUND(I576*H576,2)</f>
        <v>0</v>
      </c>
      <c r="BL576" s="16" t="s">
        <v>285</v>
      </c>
      <c r="BM576" s="230" t="s">
        <v>899</v>
      </c>
    </row>
    <row r="577" s="2" customFormat="1">
      <c r="A577" s="37"/>
      <c r="B577" s="38"/>
      <c r="C577" s="39"/>
      <c r="D577" s="234" t="s">
        <v>139</v>
      </c>
      <c r="E577" s="39"/>
      <c r="F577" s="255" t="s">
        <v>874</v>
      </c>
      <c r="G577" s="39"/>
      <c r="H577" s="39"/>
      <c r="I577" s="256"/>
      <c r="J577" s="39"/>
      <c r="K577" s="39"/>
      <c r="L577" s="43"/>
      <c r="M577" s="257"/>
      <c r="N577" s="258"/>
      <c r="O577" s="90"/>
      <c r="P577" s="90"/>
      <c r="Q577" s="90"/>
      <c r="R577" s="90"/>
      <c r="S577" s="90"/>
      <c r="T577" s="91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6" t="s">
        <v>139</v>
      </c>
      <c r="AU577" s="16" t="s">
        <v>89</v>
      </c>
    </row>
    <row r="578" s="2" customFormat="1" ht="16.5" customHeight="1">
      <c r="A578" s="37"/>
      <c r="B578" s="38"/>
      <c r="C578" s="218" t="s">
        <v>900</v>
      </c>
      <c r="D578" s="218" t="s">
        <v>127</v>
      </c>
      <c r="E578" s="219" t="s">
        <v>901</v>
      </c>
      <c r="F578" s="220" t="s">
        <v>902</v>
      </c>
      <c r="G578" s="221" t="s">
        <v>903</v>
      </c>
      <c r="H578" s="222">
        <v>1</v>
      </c>
      <c r="I578" s="223"/>
      <c r="J578" s="224">
        <f>ROUND(I578*H578,2)</f>
        <v>0</v>
      </c>
      <c r="K578" s="225"/>
      <c r="L578" s="43"/>
      <c r="M578" s="226" t="s">
        <v>1</v>
      </c>
      <c r="N578" s="227" t="s">
        <v>44</v>
      </c>
      <c r="O578" s="90"/>
      <c r="P578" s="228">
        <f>O578*H578</f>
        <v>0</v>
      </c>
      <c r="Q578" s="228">
        <v>0.00017000000000000001</v>
      </c>
      <c r="R578" s="228">
        <f>Q578*H578</f>
        <v>0.00017000000000000001</v>
      </c>
      <c r="S578" s="228">
        <v>0</v>
      </c>
      <c r="T578" s="229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30" t="s">
        <v>285</v>
      </c>
      <c r="AT578" s="230" t="s">
        <v>127</v>
      </c>
      <c r="AU578" s="230" t="s">
        <v>89</v>
      </c>
      <c r="AY578" s="16" t="s">
        <v>124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6" t="s">
        <v>87</v>
      </c>
      <c r="BK578" s="231">
        <f>ROUND(I578*H578,2)</f>
        <v>0</v>
      </c>
      <c r="BL578" s="16" t="s">
        <v>285</v>
      </c>
      <c r="BM578" s="230" t="s">
        <v>904</v>
      </c>
    </row>
    <row r="579" s="2" customFormat="1" ht="16.5" customHeight="1">
      <c r="A579" s="37"/>
      <c r="B579" s="38"/>
      <c r="C579" s="218" t="s">
        <v>905</v>
      </c>
      <c r="D579" s="218" t="s">
        <v>127</v>
      </c>
      <c r="E579" s="219" t="s">
        <v>906</v>
      </c>
      <c r="F579" s="220" t="s">
        <v>907</v>
      </c>
      <c r="G579" s="221" t="s">
        <v>903</v>
      </c>
      <c r="H579" s="222">
        <v>1</v>
      </c>
      <c r="I579" s="223"/>
      <c r="J579" s="224">
        <f>ROUND(I579*H579,2)</f>
        <v>0</v>
      </c>
      <c r="K579" s="225"/>
      <c r="L579" s="43"/>
      <c r="M579" s="226" t="s">
        <v>1</v>
      </c>
      <c r="N579" s="227" t="s">
        <v>44</v>
      </c>
      <c r="O579" s="90"/>
      <c r="P579" s="228">
        <f>O579*H579</f>
        <v>0</v>
      </c>
      <c r="Q579" s="228">
        <v>0.00017000000000000001</v>
      </c>
      <c r="R579" s="228">
        <f>Q579*H579</f>
        <v>0.00017000000000000001</v>
      </c>
      <c r="S579" s="228">
        <v>0</v>
      </c>
      <c r="T579" s="229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30" t="s">
        <v>285</v>
      </c>
      <c r="AT579" s="230" t="s">
        <v>127</v>
      </c>
      <c r="AU579" s="230" t="s">
        <v>89</v>
      </c>
      <c r="AY579" s="16" t="s">
        <v>124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6" t="s">
        <v>87</v>
      </c>
      <c r="BK579" s="231">
        <f>ROUND(I579*H579,2)</f>
        <v>0</v>
      </c>
      <c r="BL579" s="16" t="s">
        <v>285</v>
      </c>
      <c r="BM579" s="230" t="s">
        <v>908</v>
      </c>
    </row>
    <row r="580" s="2" customFormat="1" ht="24.15" customHeight="1">
      <c r="A580" s="37"/>
      <c r="B580" s="38"/>
      <c r="C580" s="218" t="s">
        <v>909</v>
      </c>
      <c r="D580" s="218" t="s">
        <v>127</v>
      </c>
      <c r="E580" s="219" t="s">
        <v>910</v>
      </c>
      <c r="F580" s="220" t="s">
        <v>911</v>
      </c>
      <c r="G580" s="221" t="s">
        <v>477</v>
      </c>
      <c r="H580" s="273"/>
      <c r="I580" s="223"/>
      <c r="J580" s="224">
        <f>ROUND(I580*H580,2)</f>
        <v>0</v>
      </c>
      <c r="K580" s="225"/>
      <c r="L580" s="43"/>
      <c r="M580" s="226" t="s">
        <v>1</v>
      </c>
      <c r="N580" s="227" t="s">
        <v>44</v>
      </c>
      <c r="O580" s="90"/>
      <c r="P580" s="228">
        <f>O580*H580</f>
        <v>0</v>
      </c>
      <c r="Q580" s="228">
        <v>0</v>
      </c>
      <c r="R580" s="228">
        <f>Q580*H580</f>
        <v>0</v>
      </c>
      <c r="S580" s="228">
        <v>0</v>
      </c>
      <c r="T580" s="229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30" t="s">
        <v>285</v>
      </c>
      <c r="AT580" s="230" t="s">
        <v>127</v>
      </c>
      <c r="AU580" s="230" t="s">
        <v>89</v>
      </c>
      <c r="AY580" s="16" t="s">
        <v>124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6" t="s">
        <v>87</v>
      </c>
      <c r="BK580" s="231">
        <f>ROUND(I580*H580,2)</f>
        <v>0</v>
      </c>
      <c r="BL580" s="16" t="s">
        <v>285</v>
      </c>
      <c r="BM580" s="230" t="s">
        <v>912</v>
      </c>
    </row>
    <row r="581" s="12" customFormat="1" ht="22.8" customHeight="1">
      <c r="A581" s="12"/>
      <c r="B581" s="202"/>
      <c r="C581" s="203"/>
      <c r="D581" s="204" t="s">
        <v>78</v>
      </c>
      <c r="E581" s="216" t="s">
        <v>913</v>
      </c>
      <c r="F581" s="216" t="s">
        <v>914</v>
      </c>
      <c r="G581" s="203"/>
      <c r="H581" s="203"/>
      <c r="I581" s="206"/>
      <c r="J581" s="217">
        <f>BK581</f>
        <v>0</v>
      </c>
      <c r="K581" s="203"/>
      <c r="L581" s="208"/>
      <c r="M581" s="209"/>
      <c r="N581" s="210"/>
      <c r="O581" s="210"/>
      <c r="P581" s="211">
        <f>SUM(P582:P605)</f>
        <v>0</v>
      </c>
      <c r="Q581" s="210"/>
      <c r="R581" s="211">
        <f>SUM(R582:R605)</f>
        <v>0.0024499999999999999</v>
      </c>
      <c r="S581" s="210"/>
      <c r="T581" s="212">
        <f>SUM(T582:T605)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13" t="s">
        <v>89</v>
      </c>
      <c r="AT581" s="214" t="s">
        <v>78</v>
      </c>
      <c r="AU581" s="214" t="s">
        <v>87</v>
      </c>
      <c r="AY581" s="213" t="s">
        <v>124</v>
      </c>
      <c r="BK581" s="215">
        <f>SUM(BK582:BK605)</f>
        <v>0</v>
      </c>
    </row>
    <row r="582" s="2" customFormat="1" ht="16.5" customHeight="1">
      <c r="A582" s="37"/>
      <c r="B582" s="38"/>
      <c r="C582" s="218" t="s">
        <v>915</v>
      </c>
      <c r="D582" s="218" t="s">
        <v>127</v>
      </c>
      <c r="E582" s="219" t="s">
        <v>916</v>
      </c>
      <c r="F582" s="220" t="s">
        <v>917</v>
      </c>
      <c r="G582" s="221" t="s">
        <v>223</v>
      </c>
      <c r="H582" s="222">
        <v>5</v>
      </c>
      <c r="I582" s="223"/>
      <c r="J582" s="224">
        <f>ROUND(I582*H582,2)</f>
        <v>0</v>
      </c>
      <c r="K582" s="225"/>
      <c r="L582" s="43"/>
      <c r="M582" s="226" t="s">
        <v>1</v>
      </c>
      <c r="N582" s="227" t="s">
        <v>44</v>
      </c>
      <c r="O582" s="90"/>
      <c r="P582" s="228">
        <f>O582*H582</f>
        <v>0</v>
      </c>
      <c r="Q582" s="228">
        <v>0</v>
      </c>
      <c r="R582" s="228">
        <f>Q582*H582</f>
        <v>0</v>
      </c>
      <c r="S582" s="228">
        <v>0</v>
      </c>
      <c r="T582" s="229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30" t="s">
        <v>285</v>
      </c>
      <c r="AT582" s="230" t="s">
        <v>127</v>
      </c>
      <c r="AU582" s="230" t="s">
        <v>89</v>
      </c>
      <c r="AY582" s="16" t="s">
        <v>124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6" t="s">
        <v>87</v>
      </c>
      <c r="BK582" s="231">
        <f>ROUND(I582*H582,2)</f>
        <v>0</v>
      </c>
      <c r="BL582" s="16" t="s">
        <v>285</v>
      </c>
      <c r="BM582" s="230" t="s">
        <v>918</v>
      </c>
    </row>
    <row r="583" s="13" customFormat="1">
      <c r="A583" s="13"/>
      <c r="B583" s="232"/>
      <c r="C583" s="233"/>
      <c r="D583" s="234" t="s">
        <v>133</v>
      </c>
      <c r="E583" s="235" t="s">
        <v>1</v>
      </c>
      <c r="F583" s="236" t="s">
        <v>919</v>
      </c>
      <c r="G583" s="233"/>
      <c r="H583" s="237">
        <v>1</v>
      </c>
      <c r="I583" s="238"/>
      <c r="J583" s="233"/>
      <c r="K583" s="233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133</v>
      </c>
      <c r="AU583" s="243" t="s">
        <v>89</v>
      </c>
      <c r="AV583" s="13" t="s">
        <v>89</v>
      </c>
      <c r="AW583" s="13" t="s">
        <v>35</v>
      </c>
      <c r="AX583" s="13" t="s">
        <v>79</v>
      </c>
      <c r="AY583" s="243" t="s">
        <v>124</v>
      </c>
    </row>
    <row r="584" s="13" customFormat="1">
      <c r="A584" s="13"/>
      <c r="B584" s="232"/>
      <c r="C584" s="233"/>
      <c r="D584" s="234" t="s">
        <v>133</v>
      </c>
      <c r="E584" s="235" t="s">
        <v>1</v>
      </c>
      <c r="F584" s="236" t="s">
        <v>920</v>
      </c>
      <c r="G584" s="233"/>
      <c r="H584" s="237">
        <v>4</v>
      </c>
      <c r="I584" s="238"/>
      <c r="J584" s="233"/>
      <c r="K584" s="233"/>
      <c r="L584" s="239"/>
      <c r="M584" s="240"/>
      <c r="N584" s="241"/>
      <c r="O584" s="241"/>
      <c r="P584" s="241"/>
      <c r="Q584" s="241"/>
      <c r="R584" s="241"/>
      <c r="S584" s="241"/>
      <c r="T584" s="24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3" t="s">
        <v>133</v>
      </c>
      <c r="AU584" s="243" t="s">
        <v>89</v>
      </c>
      <c r="AV584" s="13" t="s">
        <v>89</v>
      </c>
      <c r="AW584" s="13" t="s">
        <v>35</v>
      </c>
      <c r="AX584" s="13" t="s">
        <v>79</v>
      </c>
      <c r="AY584" s="243" t="s">
        <v>124</v>
      </c>
    </row>
    <row r="585" s="14" customFormat="1">
      <c r="A585" s="14"/>
      <c r="B585" s="244"/>
      <c r="C585" s="245"/>
      <c r="D585" s="234" t="s">
        <v>133</v>
      </c>
      <c r="E585" s="246" t="s">
        <v>1</v>
      </c>
      <c r="F585" s="247" t="s">
        <v>134</v>
      </c>
      <c r="G585" s="245"/>
      <c r="H585" s="248">
        <v>5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4" t="s">
        <v>133</v>
      </c>
      <c r="AU585" s="254" t="s">
        <v>89</v>
      </c>
      <c r="AV585" s="14" t="s">
        <v>135</v>
      </c>
      <c r="AW585" s="14" t="s">
        <v>35</v>
      </c>
      <c r="AX585" s="14" t="s">
        <v>87</v>
      </c>
      <c r="AY585" s="254" t="s">
        <v>124</v>
      </c>
    </row>
    <row r="586" s="2" customFormat="1" ht="24.15" customHeight="1">
      <c r="A586" s="37"/>
      <c r="B586" s="38"/>
      <c r="C586" s="218" t="s">
        <v>921</v>
      </c>
      <c r="D586" s="218" t="s">
        <v>127</v>
      </c>
      <c r="E586" s="219" t="s">
        <v>922</v>
      </c>
      <c r="F586" s="220" t="s">
        <v>923</v>
      </c>
      <c r="G586" s="221" t="s">
        <v>223</v>
      </c>
      <c r="H586" s="222">
        <v>5</v>
      </c>
      <c r="I586" s="223"/>
      <c r="J586" s="224">
        <f>ROUND(I586*H586,2)</f>
        <v>0</v>
      </c>
      <c r="K586" s="225"/>
      <c r="L586" s="43"/>
      <c r="M586" s="226" t="s">
        <v>1</v>
      </c>
      <c r="N586" s="227" t="s">
        <v>44</v>
      </c>
      <c r="O586" s="90"/>
      <c r="P586" s="228">
        <f>O586*H586</f>
        <v>0</v>
      </c>
      <c r="Q586" s="228">
        <v>0.00011</v>
      </c>
      <c r="R586" s="228">
        <f>Q586*H586</f>
        <v>0.00055000000000000003</v>
      </c>
      <c r="S586" s="228">
        <v>0</v>
      </c>
      <c r="T586" s="229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30" t="s">
        <v>285</v>
      </c>
      <c r="AT586" s="230" t="s">
        <v>127</v>
      </c>
      <c r="AU586" s="230" t="s">
        <v>89</v>
      </c>
      <c r="AY586" s="16" t="s">
        <v>124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6" t="s">
        <v>87</v>
      </c>
      <c r="BK586" s="231">
        <f>ROUND(I586*H586,2)</f>
        <v>0</v>
      </c>
      <c r="BL586" s="16" t="s">
        <v>285</v>
      </c>
      <c r="BM586" s="230" t="s">
        <v>924</v>
      </c>
    </row>
    <row r="587" s="13" customFormat="1">
      <c r="A587" s="13"/>
      <c r="B587" s="232"/>
      <c r="C587" s="233"/>
      <c r="D587" s="234" t="s">
        <v>133</v>
      </c>
      <c r="E587" s="235" t="s">
        <v>1</v>
      </c>
      <c r="F587" s="236" t="s">
        <v>919</v>
      </c>
      <c r="G587" s="233"/>
      <c r="H587" s="237">
        <v>1</v>
      </c>
      <c r="I587" s="238"/>
      <c r="J587" s="233"/>
      <c r="K587" s="233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133</v>
      </c>
      <c r="AU587" s="243" t="s">
        <v>89</v>
      </c>
      <c r="AV587" s="13" t="s">
        <v>89</v>
      </c>
      <c r="AW587" s="13" t="s">
        <v>35</v>
      </c>
      <c r="AX587" s="13" t="s">
        <v>79</v>
      </c>
      <c r="AY587" s="243" t="s">
        <v>124</v>
      </c>
    </row>
    <row r="588" s="13" customFormat="1">
      <c r="A588" s="13"/>
      <c r="B588" s="232"/>
      <c r="C588" s="233"/>
      <c r="D588" s="234" t="s">
        <v>133</v>
      </c>
      <c r="E588" s="235" t="s">
        <v>1</v>
      </c>
      <c r="F588" s="236" t="s">
        <v>920</v>
      </c>
      <c r="G588" s="233"/>
      <c r="H588" s="237">
        <v>4</v>
      </c>
      <c r="I588" s="238"/>
      <c r="J588" s="233"/>
      <c r="K588" s="233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133</v>
      </c>
      <c r="AU588" s="243" t="s">
        <v>89</v>
      </c>
      <c r="AV588" s="13" t="s">
        <v>89</v>
      </c>
      <c r="AW588" s="13" t="s">
        <v>35</v>
      </c>
      <c r="AX588" s="13" t="s">
        <v>79</v>
      </c>
      <c r="AY588" s="243" t="s">
        <v>124</v>
      </c>
    </row>
    <row r="589" s="14" customFormat="1">
      <c r="A589" s="14"/>
      <c r="B589" s="244"/>
      <c r="C589" s="245"/>
      <c r="D589" s="234" t="s">
        <v>133</v>
      </c>
      <c r="E589" s="246" t="s">
        <v>1</v>
      </c>
      <c r="F589" s="247" t="s">
        <v>134</v>
      </c>
      <c r="G589" s="245"/>
      <c r="H589" s="248">
        <v>5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4" t="s">
        <v>133</v>
      </c>
      <c r="AU589" s="254" t="s">
        <v>89</v>
      </c>
      <c r="AV589" s="14" t="s">
        <v>135</v>
      </c>
      <c r="AW589" s="14" t="s">
        <v>35</v>
      </c>
      <c r="AX589" s="14" t="s">
        <v>87</v>
      </c>
      <c r="AY589" s="254" t="s">
        <v>124</v>
      </c>
    </row>
    <row r="590" s="2" customFormat="1" ht="24.15" customHeight="1">
      <c r="A590" s="37"/>
      <c r="B590" s="38"/>
      <c r="C590" s="218" t="s">
        <v>925</v>
      </c>
      <c r="D590" s="218" t="s">
        <v>127</v>
      </c>
      <c r="E590" s="219" t="s">
        <v>926</v>
      </c>
      <c r="F590" s="220" t="s">
        <v>927</v>
      </c>
      <c r="G590" s="221" t="s">
        <v>223</v>
      </c>
      <c r="H590" s="222">
        <v>5</v>
      </c>
      <c r="I590" s="223"/>
      <c r="J590" s="224">
        <f>ROUND(I590*H590,2)</f>
        <v>0</v>
      </c>
      <c r="K590" s="225"/>
      <c r="L590" s="43"/>
      <c r="M590" s="226" t="s">
        <v>1</v>
      </c>
      <c r="N590" s="227" t="s">
        <v>44</v>
      </c>
      <c r="O590" s="90"/>
      <c r="P590" s="228">
        <f>O590*H590</f>
        <v>0</v>
      </c>
      <c r="Q590" s="228">
        <v>0</v>
      </c>
      <c r="R590" s="228">
        <f>Q590*H590</f>
        <v>0</v>
      </c>
      <c r="S590" s="228">
        <v>0</v>
      </c>
      <c r="T590" s="229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30" t="s">
        <v>285</v>
      </c>
      <c r="AT590" s="230" t="s">
        <v>127</v>
      </c>
      <c r="AU590" s="230" t="s">
        <v>89</v>
      </c>
      <c r="AY590" s="16" t="s">
        <v>124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16" t="s">
        <v>87</v>
      </c>
      <c r="BK590" s="231">
        <f>ROUND(I590*H590,2)</f>
        <v>0</v>
      </c>
      <c r="BL590" s="16" t="s">
        <v>285</v>
      </c>
      <c r="BM590" s="230" t="s">
        <v>928</v>
      </c>
    </row>
    <row r="591" s="13" customFormat="1">
      <c r="A591" s="13"/>
      <c r="B591" s="232"/>
      <c r="C591" s="233"/>
      <c r="D591" s="234" t="s">
        <v>133</v>
      </c>
      <c r="E591" s="235" t="s">
        <v>1</v>
      </c>
      <c r="F591" s="236" t="s">
        <v>919</v>
      </c>
      <c r="G591" s="233"/>
      <c r="H591" s="237">
        <v>1</v>
      </c>
      <c r="I591" s="238"/>
      <c r="J591" s="233"/>
      <c r="K591" s="233"/>
      <c r="L591" s="239"/>
      <c r="M591" s="240"/>
      <c r="N591" s="241"/>
      <c r="O591" s="241"/>
      <c r="P591" s="241"/>
      <c r="Q591" s="241"/>
      <c r="R591" s="241"/>
      <c r="S591" s="241"/>
      <c r="T591" s="24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3" t="s">
        <v>133</v>
      </c>
      <c r="AU591" s="243" t="s">
        <v>89</v>
      </c>
      <c r="AV591" s="13" t="s">
        <v>89</v>
      </c>
      <c r="AW591" s="13" t="s">
        <v>35</v>
      </c>
      <c r="AX591" s="13" t="s">
        <v>79</v>
      </c>
      <c r="AY591" s="243" t="s">
        <v>124</v>
      </c>
    </row>
    <row r="592" s="13" customFormat="1">
      <c r="A592" s="13"/>
      <c r="B592" s="232"/>
      <c r="C592" s="233"/>
      <c r="D592" s="234" t="s">
        <v>133</v>
      </c>
      <c r="E592" s="235" t="s">
        <v>1</v>
      </c>
      <c r="F592" s="236" t="s">
        <v>920</v>
      </c>
      <c r="G592" s="233"/>
      <c r="H592" s="237">
        <v>4</v>
      </c>
      <c r="I592" s="238"/>
      <c r="J592" s="233"/>
      <c r="K592" s="233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133</v>
      </c>
      <c r="AU592" s="243" t="s">
        <v>89</v>
      </c>
      <c r="AV592" s="13" t="s">
        <v>89</v>
      </c>
      <c r="AW592" s="13" t="s">
        <v>35</v>
      </c>
      <c r="AX592" s="13" t="s">
        <v>79</v>
      </c>
      <c r="AY592" s="243" t="s">
        <v>124</v>
      </c>
    </row>
    <row r="593" s="14" customFormat="1">
      <c r="A593" s="14"/>
      <c r="B593" s="244"/>
      <c r="C593" s="245"/>
      <c r="D593" s="234" t="s">
        <v>133</v>
      </c>
      <c r="E593" s="246" t="s">
        <v>1</v>
      </c>
      <c r="F593" s="247" t="s">
        <v>134</v>
      </c>
      <c r="G593" s="245"/>
      <c r="H593" s="248">
        <v>5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4" t="s">
        <v>133</v>
      </c>
      <c r="AU593" s="254" t="s">
        <v>89</v>
      </c>
      <c r="AV593" s="14" t="s">
        <v>135</v>
      </c>
      <c r="AW593" s="14" t="s">
        <v>35</v>
      </c>
      <c r="AX593" s="14" t="s">
        <v>87</v>
      </c>
      <c r="AY593" s="254" t="s">
        <v>124</v>
      </c>
    </row>
    <row r="594" s="2" customFormat="1" ht="24.15" customHeight="1">
      <c r="A594" s="37"/>
      <c r="B594" s="38"/>
      <c r="C594" s="218" t="s">
        <v>929</v>
      </c>
      <c r="D594" s="218" t="s">
        <v>127</v>
      </c>
      <c r="E594" s="219" t="s">
        <v>930</v>
      </c>
      <c r="F594" s="220" t="s">
        <v>931</v>
      </c>
      <c r="G594" s="221" t="s">
        <v>223</v>
      </c>
      <c r="H594" s="222">
        <v>5</v>
      </c>
      <c r="I594" s="223"/>
      <c r="J594" s="224">
        <f>ROUND(I594*H594,2)</f>
        <v>0</v>
      </c>
      <c r="K594" s="225"/>
      <c r="L594" s="43"/>
      <c r="M594" s="226" t="s">
        <v>1</v>
      </c>
      <c r="N594" s="227" t="s">
        <v>44</v>
      </c>
      <c r="O594" s="90"/>
      <c r="P594" s="228">
        <f>O594*H594</f>
        <v>0</v>
      </c>
      <c r="Q594" s="228">
        <v>0.00013999999999999999</v>
      </c>
      <c r="R594" s="228">
        <f>Q594*H594</f>
        <v>0.00069999999999999988</v>
      </c>
      <c r="S594" s="228">
        <v>0</v>
      </c>
      <c r="T594" s="229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30" t="s">
        <v>285</v>
      </c>
      <c r="AT594" s="230" t="s">
        <v>127</v>
      </c>
      <c r="AU594" s="230" t="s">
        <v>89</v>
      </c>
      <c r="AY594" s="16" t="s">
        <v>124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6" t="s">
        <v>87</v>
      </c>
      <c r="BK594" s="231">
        <f>ROUND(I594*H594,2)</f>
        <v>0</v>
      </c>
      <c r="BL594" s="16" t="s">
        <v>285</v>
      </c>
      <c r="BM594" s="230" t="s">
        <v>932</v>
      </c>
    </row>
    <row r="595" s="13" customFormat="1">
      <c r="A595" s="13"/>
      <c r="B595" s="232"/>
      <c r="C595" s="233"/>
      <c r="D595" s="234" t="s">
        <v>133</v>
      </c>
      <c r="E595" s="235" t="s">
        <v>1</v>
      </c>
      <c r="F595" s="236" t="s">
        <v>919</v>
      </c>
      <c r="G595" s="233"/>
      <c r="H595" s="237">
        <v>1</v>
      </c>
      <c r="I595" s="238"/>
      <c r="J595" s="233"/>
      <c r="K595" s="233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133</v>
      </c>
      <c r="AU595" s="243" t="s">
        <v>89</v>
      </c>
      <c r="AV595" s="13" t="s">
        <v>89</v>
      </c>
      <c r="AW595" s="13" t="s">
        <v>35</v>
      </c>
      <c r="AX595" s="13" t="s">
        <v>79</v>
      </c>
      <c r="AY595" s="243" t="s">
        <v>124</v>
      </c>
    </row>
    <row r="596" s="13" customFormat="1">
      <c r="A596" s="13"/>
      <c r="B596" s="232"/>
      <c r="C596" s="233"/>
      <c r="D596" s="234" t="s">
        <v>133</v>
      </c>
      <c r="E596" s="235" t="s">
        <v>1</v>
      </c>
      <c r="F596" s="236" t="s">
        <v>920</v>
      </c>
      <c r="G596" s="233"/>
      <c r="H596" s="237">
        <v>4</v>
      </c>
      <c r="I596" s="238"/>
      <c r="J596" s="233"/>
      <c r="K596" s="233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133</v>
      </c>
      <c r="AU596" s="243" t="s">
        <v>89</v>
      </c>
      <c r="AV596" s="13" t="s">
        <v>89</v>
      </c>
      <c r="AW596" s="13" t="s">
        <v>35</v>
      </c>
      <c r="AX596" s="13" t="s">
        <v>79</v>
      </c>
      <c r="AY596" s="243" t="s">
        <v>124</v>
      </c>
    </row>
    <row r="597" s="14" customFormat="1">
      <c r="A597" s="14"/>
      <c r="B597" s="244"/>
      <c r="C597" s="245"/>
      <c r="D597" s="234" t="s">
        <v>133</v>
      </c>
      <c r="E597" s="246" t="s">
        <v>1</v>
      </c>
      <c r="F597" s="247" t="s">
        <v>134</v>
      </c>
      <c r="G597" s="245"/>
      <c r="H597" s="248">
        <v>5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133</v>
      </c>
      <c r="AU597" s="254" t="s">
        <v>89</v>
      </c>
      <c r="AV597" s="14" t="s">
        <v>135</v>
      </c>
      <c r="AW597" s="14" t="s">
        <v>35</v>
      </c>
      <c r="AX597" s="14" t="s">
        <v>87</v>
      </c>
      <c r="AY597" s="254" t="s">
        <v>124</v>
      </c>
    </row>
    <row r="598" s="2" customFormat="1" ht="24.15" customHeight="1">
      <c r="A598" s="37"/>
      <c r="B598" s="38"/>
      <c r="C598" s="218" t="s">
        <v>933</v>
      </c>
      <c r="D598" s="218" t="s">
        <v>127</v>
      </c>
      <c r="E598" s="219" t="s">
        <v>934</v>
      </c>
      <c r="F598" s="220" t="s">
        <v>935</v>
      </c>
      <c r="G598" s="221" t="s">
        <v>223</v>
      </c>
      <c r="H598" s="222">
        <v>5</v>
      </c>
      <c r="I598" s="223"/>
      <c r="J598" s="224">
        <f>ROUND(I598*H598,2)</f>
        <v>0</v>
      </c>
      <c r="K598" s="225"/>
      <c r="L598" s="43"/>
      <c r="M598" s="226" t="s">
        <v>1</v>
      </c>
      <c r="N598" s="227" t="s">
        <v>44</v>
      </c>
      <c r="O598" s="90"/>
      <c r="P598" s="228">
        <f>O598*H598</f>
        <v>0</v>
      </c>
      <c r="Q598" s="228">
        <v>0.00012</v>
      </c>
      <c r="R598" s="228">
        <f>Q598*H598</f>
        <v>0.00060000000000000006</v>
      </c>
      <c r="S598" s="228">
        <v>0</v>
      </c>
      <c r="T598" s="229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30" t="s">
        <v>285</v>
      </c>
      <c r="AT598" s="230" t="s">
        <v>127</v>
      </c>
      <c r="AU598" s="230" t="s">
        <v>89</v>
      </c>
      <c r="AY598" s="16" t="s">
        <v>124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6" t="s">
        <v>87</v>
      </c>
      <c r="BK598" s="231">
        <f>ROUND(I598*H598,2)</f>
        <v>0</v>
      </c>
      <c r="BL598" s="16" t="s">
        <v>285</v>
      </c>
      <c r="BM598" s="230" t="s">
        <v>936</v>
      </c>
    </row>
    <row r="599" s="13" customFormat="1">
      <c r="A599" s="13"/>
      <c r="B599" s="232"/>
      <c r="C599" s="233"/>
      <c r="D599" s="234" t="s">
        <v>133</v>
      </c>
      <c r="E599" s="235" t="s">
        <v>1</v>
      </c>
      <c r="F599" s="236" t="s">
        <v>919</v>
      </c>
      <c r="G599" s="233"/>
      <c r="H599" s="237">
        <v>1</v>
      </c>
      <c r="I599" s="238"/>
      <c r="J599" s="233"/>
      <c r="K599" s="233"/>
      <c r="L599" s="239"/>
      <c r="M599" s="240"/>
      <c r="N599" s="241"/>
      <c r="O599" s="241"/>
      <c r="P599" s="241"/>
      <c r="Q599" s="241"/>
      <c r="R599" s="241"/>
      <c r="S599" s="241"/>
      <c r="T599" s="24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3" t="s">
        <v>133</v>
      </c>
      <c r="AU599" s="243" t="s">
        <v>89</v>
      </c>
      <c r="AV599" s="13" t="s">
        <v>89</v>
      </c>
      <c r="AW599" s="13" t="s">
        <v>35</v>
      </c>
      <c r="AX599" s="13" t="s">
        <v>79</v>
      </c>
      <c r="AY599" s="243" t="s">
        <v>124</v>
      </c>
    </row>
    <row r="600" s="13" customFormat="1">
      <c r="A600" s="13"/>
      <c r="B600" s="232"/>
      <c r="C600" s="233"/>
      <c r="D600" s="234" t="s">
        <v>133</v>
      </c>
      <c r="E600" s="235" t="s">
        <v>1</v>
      </c>
      <c r="F600" s="236" t="s">
        <v>920</v>
      </c>
      <c r="G600" s="233"/>
      <c r="H600" s="237">
        <v>4</v>
      </c>
      <c r="I600" s="238"/>
      <c r="J600" s="233"/>
      <c r="K600" s="233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133</v>
      </c>
      <c r="AU600" s="243" t="s">
        <v>89</v>
      </c>
      <c r="AV600" s="13" t="s">
        <v>89</v>
      </c>
      <c r="AW600" s="13" t="s">
        <v>35</v>
      </c>
      <c r="AX600" s="13" t="s">
        <v>79</v>
      </c>
      <c r="AY600" s="243" t="s">
        <v>124</v>
      </c>
    </row>
    <row r="601" s="14" customFormat="1">
      <c r="A601" s="14"/>
      <c r="B601" s="244"/>
      <c r="C601" s="245"/>
      <c r="D601" s="234" t="s">
        <v>133</v>
      </c>
      <c r="E601" s="246" t="s">
        <v>1</v>
      </c>
      <c r="F601" s="247" t="s">
        <v>134</v>
      </c>
      <c r="G601" s="245"/>
      <c r="H601" s="248">
        <v>5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4" t="s">
        <v>133</v>
      </c>
      <c r="AU601" s="254" t="s">
        <v>89</v>
      </c>
      <c r="AV601" s="14" t="s">
        <v>135</v>
      </c>
      <c r="AW601" s="14" t="s">
        <v>35</v>
      </c>
      <c r="AX601" s="14" t="s">
        <v>87</v>
      </c>
      <c r="AY601" s="254" t="s">
        <v>124</v>
      </c>
    </row>
    <row r="602" s="2" customFormat="1" ht="24.15" customHeight="1">
      <c r="A602" s="37"/>
      <c r="B602" s="38"/>
      <c r="C602" s="218" t="s">
        <v>937</v>
      </c>
      <c r="D602" s="218" t="s">
        <v>127</v>
      </c>
      <c r="E602" s="219" t="s">
        <v>938</v>
      </c>
      <c r="F602" s="220" t="s">
        <v>939</v>
      </c>
      <c r="G602" s="221" t="s">
        <v>223</v>
      </c>
      <c r="H602" s="222">
        <v>5</v>
      </c>
      <c r="I602" s="223"/>
      <c r="J602" s="224">
        <f>ROUND(I602*H602,2)</f>
        <v>0</v>
      </c>
      <c r="K602" s="225"/>
      <c r="L602" s="43"/>
      <c r="M602" s="226" t="s">
        <v>1</v>
      </c>
      <c r="N602" s="227" t="s">
        <v>44</v>
      </c>
      <c r="O602" s="90"/>
      <c r="P602" s="228">
        <f>O602*H602</f>
        <v>0</v>
      </c>
      <c r="Q602" s="228">
        <v>0.00012</v>
      </c>
      <c r="R602" s="228">
        <f>Q602*H602</f>
        <v>0.00060000000000000006</v>
      </c>
      <c r="S602" s="228">
        <v>0</v>
      </c>
      <c r="T602" s="229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30" t="s">
        <v>285</v>
      </c>
      <c r="AT602" s="230" t="s">
        <v>127</v>
      </c>
      <c r="AU602" s="230" t="s">
        <v>89</v>
      </c>
      <c r="AY602" s="16" t="s">
        <v>124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6" t="s">
        <v>87</v>
      </c>
      <c r="BK602" s="231">
        <f>ROUND(I602*H602,2)</f>
        <v>0</v>
      </c>
      <c r="BL602" s="16" t="s">
        <v>285</v>
      </c>
      <c r="BM602" s="230" t="s">
        <v>940</v>
      </c>
    </row>
    <row r="603" s="13" customFormat="1">
      <c r="A603" s="13"/>
      <c r="B603" s="232"/>
      <c r="C603" s="233"/>
      <c r="D603" s="234" t="s">
        <v>133</v>
      </c>
      <c r="E603" s="235" t="s">
        <v>1</v>
      </c>
      <c r="F603" s="236" t="s">
        <v>919</v>
      </c>
      <c r="G603" s="233"/>
      <c r="H603" s="237">
        <v>1</v>
      </c>
      <c r="I603" s="238"/>
      <c r="J603" s="233"/>
      <c r="K603" s="233"/>
      <c r="L603" s="239"/>
      <c r="M603" s="240"/>
      <c r="N603" s="241"/>
      <c r="O603" s="241"/>
      <c r="P603" s="241"/>
      <c r="Q603" s="241"/>
      <c r="R603" s="241"/>
      <c r="S603" s="241"/>
      <c r="T603" s="24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3" t="s">
        <v>133</v>
      </c>
      <c r="AU603" s="243" t="s">
        <v>89</v>
      </c>
      <c r="AV603" s="13" t="s">
        <v>89</v>
      </c>
      <c r="AW603" s="13" t="s">
        <v>35</v>
      </c>
      <c r="AX603" s="13" t="s">
        <v>79</v>
      </c>
      <c r="AY603" s="243" t="s">
        <v>124</v>
      </c>
    </row>
    <row r="604" s="13" customFormat="1">
      <c r="A604" s="13"/>
      <c r="B604" s="232"/>
      <c r="C604" s="233"/>
      <c r="D604" s="234" t="s">
        <v>133</v>
      </c>
      <c r="E604" s="235" t="s">
        <v>1</v>
      </c>
      <c r="F604" s="236" t="s">
        <v>920</v>
      </c>
      <c r="G604" s="233"/>
      <c r="H604" s="237">
        <v>4</v>
      </c>
      <c r="I604" s="238"/>
      <c r="J604" s="233"/>
      <c r="K604" s="233"/>
      <c r="L604" s="239"/>
      <c r="M604" s="240"/>
      <c r="N604" s="241"/>
      <c r="O604" s="241"/>
      <c r="P604" s="241"/>
      <c r="Q604" s="241"/>
      <c r="R604" s="241"/>
      <c r="S604" s="241"/>
      <c r="T604" s="24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3" t="s">
        <v>133</v>
      </c>
      <c r="AU604" s="243" t="s">
        <v>89</v>
      </c>
      <c r="AV604" s="13" t="s">
        <v>89</v>
      </c>
      <c r="AW604" s="13" t="s">
        <v>35</v>
      </c>
      <c r="AX604" s="13" t="s">
        <v>79</v>
      </c>
      <c r="AY604" s="243" t="s">
        <v>124</v>
      </c>
    </row>
    <row r="605" s="14" customFormat="1">
      <c r="A605" s="14"/>
      <c r="B605" s="244"/>
      <c r="C605" s="245"/>
      <c r="D605" s="234" t="s">
        <v>133</v>
      </c>
      <c r="E605" s="246" t="s">
        <v>1</v>
      </c>
      <c r="F605" s="247" t="s">
        <v>134</v>
      </c>
      <c r="G605" s="245"/>
      <c r="H605" s="248">
        <v>5</v>
      </c>
      <c r="I605" s="249"/>
      <c r="J605" s="245"/>
      <c r="K605" s="245"/>
      <c r="L605" s="250"/>
      <c r="M605" s="251"/>
      <c r="N605" s="252"/>
      <c r="O605" s="252"/>
      <c r="P605" s="252"/>
      <c r="Q605" s="252"/>
      <c r="R605" s="252"/>
      <c r="S605" s="252"/>
      <c r="T605" s="25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4" t="s">
        <v>133</v>
      </c>
      <c r="AU605" s="254" t="s">
        <v>89</v>
      </c>
      <c r="AV605" s="14" t="s">
        <v>135</v>
      </c>
      <c r="AW605" s="14" t="s">
        <v>35</v>
      </c>
      <c r="AX605" s="14" t="s">
        <v>87</v>
      </c>
      <c r="AY605" s="254" t="s">
        <v>124</v>
      </c>
    </row>
    <row r="606" s="12" customFormat="1" ht="22.8" customHeight="1">
      <c r="A606" s="12"/>
      <c r="B606" s="202"/>
      <c r="C606" s="203"/>
      <c r="D606" s="204" t="s">
        <v>78</v>
      </c>
      <c r="E606" s="216" t="s">
        <v>941</v>
      </c>
      <c r="F606" s="216" t="s">
        <v>942</v>
      </c>
      <c r="G606" s="203"/>
      <c r="H606" s="203"/>
      <c r="I606" s="206"/>
      <c r="J606" s="217">
        <f>BK606</f>
        <v>0</v>
      </c>
      <c r="K606" s="203"/>
      <c r="L606" s="208"/>
      <c r="M606" s="209"/>
      <c r="N606" s="210"/>
      <c r="O606" s="210"/>
      <c r="P606" s="211">
        <f>SUM(P607:P612)</f>
        <v>0</v>
      </c>
      <c r="Q606" s="210"/>
      <c r="R606" s="211">
        <f>SUM(R607:R612)</f>
        <v>0.0019200000000000001</v>
      </c>
      <c r="S606" s="210"/>
      <c r="T606" s="212">
        <f>SUM(T607:T612)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13" t="s">
        <v>89</v>
      </c>
      <c r="AT606" s="214" t="s">
        <v>78</v>
      </c>
      <c r="AU606" s="214" t="s">
        <v>87</v>
      </c>
      <c r="AY606" s="213" t="s">
        <v>124</v>
      </c>
      <c r="BK606" s="215">
        <f>SUM(BK607:BK612)</f>
        <v>0</v>
      </c>
    </row>
    <row r="607" s="2" customFormat="1" ht="24.15" customHeight="1">
      <c r="A607" s="37"/>
      <c r="B607" s="38"/>
      <c r="C607" s="218" t="s">
        <v>943</v>
      </c>
      <c r="D607" s="218" t="s">
        <v>127</v>
      </c>
      <c r="E607" s="219" t="s">
        <v>944</v>
      </c>
      <c r="F607" s="220" t="s">
        <v>945</v>
      </c>
      <c r="G607" s="221" t="s">
        <v>223</v>
      </c>
      <c r="H607" s="222">
        <v>4</v>
      </c>
      <c r="I607" s="223"/>
      <c r="J607" s="224">
        <f>ROUND(I607*H607,2)</f>
        <v>0</v>
      </c>
      <c r="K607" s="225"/>
      <c r="L607" s="43"/>
      <c r="M607" s="226" t="s">
        <v>1</v>
      </c>
      <c r="N607" s="227" t="s">
        <v>44</v>
      </c>
      <c r="O607" s="90"/>
      <c r="P607" s="228">
        <f>O607*H607</f>
        <v>0</v>
      </c>
      <c r="Q607" s="228">
        <v>0.00021000000000000001</v>
      </c>
      <c r="R607" s="228">
        <f>Q607*H607</f>
        <v>0.00084000000000000003</v>
      </c>
      <c r="S607" s="228">
        <v>0</v>
      </c>
      <c r="T607" s="229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230" t="s">
        <v>285</v>
      </c>
      <c r="AT607" s="230" t="s">
        <v>127</v>
      </c>
      <c r="AU607" s="230" t="s">
        <v>89</v>
      </c>
      <c r="AY607" s="16" t="s">
        <v>124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16" t="s">
        <v>87</v>
      </c>
      <c r="BK607" s="231">
        <f>ROUND(I607*H607,2)</f>
        <v>0</v>
      </c>
      <c r="BL607" s="16" t="s">
        <v>285</v>
      </c>
      <c r="BM607" s="230" t="s">
        <v>946</v>
      </c>
    </row>
    <row r="608" s="13" customFormat="1">
      <c r="A608" s="13"/>
      <c r="B608" s="232"/>
      <c r="C608" s="233"/>
      <c r="D608" s="234" t="s">
        <v>133</v>
      </c>
      <c r="E608" s="235" t="s">
        <v>1</v>
      </c>
      <c r="F608" s="236" t="s">
        <v>947</v>
      </c>
      <c r="G608" s="233"/>
      <c r="H608" s="237">
        <v>4</v>
      </c>
      <c r="I608" s="238"/>
      <c r="J608" s="233"/>
      <c r="K608" s="233"/>
      <c r="L608" s="239"/>
      <c r="M608" s="240"/>
      <c r="N608" s="241"/>
      <c r="O608" s="241"/>
      <c r="P608" s="241"/>
      <c r="Q608" s="241"/>
      <c r="R608" s="241"/>
      <c r="S608" s="241"/>
      <c r="T608" s="24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3" t="s">
        <v>133</v>
      </c>
      <c r="AU608" s="243" t="s">
        <v>89</v>
      </c>
      <c r="AV608" s="13" t="s">
        <v>89</v>
      </c>
      <c r="AW608" s="13" t="s">
        <v>35</v>
      </c>
      <c r="AX608" s="13" t="s">
        <v>79</v>
      </c>
      <c r="AY608" s="243" t="s">
        <v>124</v>
      </c>
    </row>
    <row r="609" s="14" customFormat="1">
      <c r="A609" s="14"/>
      <c r="B609" s="244"/>
      <c r="C609" s="245"/>
      <c r="D609" s="234" t="s">
        <v>133</v>
      </c>
      <c r="E609" s="246" t="s">
        <v>1</v>
      </c>
      <c r="F609" s="247" t="s">
        <v>134</v>
      </c>
      <c r="G609" s="245"/>
      <c r="H609" s="248">
        <v>4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133</v>
      </c>
      <c r="AU609" s="254" t="s">
        <v>89</v>
      </c>
      <c r="AV609" s="14" t="s">
        <v>135</v>
      </c>
      <c r="AW609" s="14" t="s">
        <v>35</v>
      </c>
      <c r="AX609" s="14" t="s">
        <v>87</v>
      </c>
      <c r="AY609" s="254" t="s">
        <v>124</v>
      </c>
    </row>
    <row r="610" s="2" customFormat="1" ht="33" customHeight="1">
      <c r="A610" s="37"/>
      <c r="B610" s="38"/>
      <c r="C610" s="218" t="s">
        <v>948</v>
      </c>
      <c r="D610" s="218" t="s">
        <v>127</v>
      </c>
      <c r="E610" s="219" t="s">
        <v>949</v>
      </c>
      <c r="F610" s="220" t="s">
        <v>950</v>
      </c>
      <c r="G610" s="221" t="s">
        <v>223</v>
      </c>
      <c r="H610" s="222">
        <v>4</v>
      </c>
      <c r="I610" s="223"/>
      <c r="J610" s="224">
        <f>ROUND(I610*H610,2)</f>
        <v>0</v>
      </c>
      <c r="K610" s="225"/>
      <c r="L610" s="43"/>
      <c r="M610" s="226" t="s">
        <v>1</v>
      </c>
      <c r="N610" s="227" t="s">
        <v>44</v>
      </c>
      <c r="O610" s="90"/>
      <c r="P610" s="228">
        <f>O610*H610</f>
        <v>0</v>
      </c>
      <c r="Q610" s="228">
        <v>0.00027</v>
      </c>
      <c r="R610" s="228">
        <f>Q610*H610</f>
        <v>0.00108</v>
      </c>
      <c r="S610" s="228">
        <v>0</v>
      </c>
      <c r="T610" s="229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230" t="s">
        <v>135</v>
      </c>
      <c r="AT610" s="230" t="s">
        <v>127</v>
      </c>
      <c r="AU610" s="230" t="s">
        <v>89</v>
      </c>
      <c r="AY610" s="16" t="s">
        <v>124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6" t="s">
        <v>87</v>
      </c>
      <c r="BK610" s="231">
        <f>ROUND(I610*H610,2)</f>
        <v>0</v>
      </c>
      <c r="BL610" s="16" t="s">
        <v>135</v>
      </c>
      <c r="BM610" s="230" t="s">
        <v>951</v>
      </c>
    </row>
    <row r="611" s="13" customFormat="1">
      <c r="A611" s="13"/>
      <c r="B611" s="232"/>
      <c r="C611" s="233"/>
      <c r="D611" s="234" t="s">
        <v>133</v>
      </c>
      <c r="E611" s="235" t="s">
        <v>1</v>
      </c>
      <c r="F611" s="236" t="s">
        <v>947</v>
      </c>
      <c r="G611" s="233"/>
      <c r="H611" s="237">
        <v>4</v>
      </c>
      <c r="I611" s="238"/>
      <c r="J611" s="233"/>
      <c r="K611" s="233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133</v>
      </c>
      <c r="AU611" s="243" t="s">
        <v>89</v>
      </c>
      <c r="AV611" s="13" t="s">
        <v>89</v>
      </c>
      <c r="AW611" s="13" t="s">
        <v>35</v>
      </c>
      <c r="AX611" s="13" t="s">
        <v>79</v>
      </c>
      <c r="AY611" s="243" t="s">
        <v>124</v>
      </c>
    </row>
    <row r="612" s="14" customFormat="1">
      <c r="A612" s="14"/>
      <c r="B612" s="244"/>
      <c r="C612" s="245"/>
      <c r="D612" s="234" t="s">
        <v>133</v>
      </c>
      <c r="E612" s="246" t="s">
        <v>1</v>
      </c>
      <c r="F612" s="247" t="s">
        <v>134</v>
      </c>
      <c r="G612" s="245"/>
      <c r="H612" s="248">
        <v>4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133</v>
      </c>
      <c r="AU612" s="254" t="s">
        <v>89</v>
      </c>
      <c r="AV612" s="14" t="s">
        <v>135</v>
      </c>
      <c r="AW612" s="14" t="s">
        <v>35</v>
      </c>
      <c r="AX612" s="14" t="s">
        <v>87</v>
      </c>
      <c r="AY612" s="254" t="s">
        <v>124</v>
      </c>
    </row>
    <row r="613" s="12" customFormat="1" ht="22.8" customHeight="1">
      <c r="A613" s="12"/>
      <c r="B613" s="202"/>
      <c r="C613" s="203"/>
      <c r="D613" s="204" t="s">
        <v>78</v>
      </c>
      <c r="E613" s="216" t="s">
        <v>952</v>
      </c>
      <c r="F613" s="216" t="s">
        <v>953</v>
      </c>
      <c r="G613" s="203"/>
      <c r="H613" s="203"/>
      <c r="I613" s="206"/>
      <c r="J613" s="217">
        <f>BK613</f>
        <v>0</v>
      </c>
      <c r="K613" s="203"/>
      <c r="L613" s="208"/>
      <c r="M613" s="209"/>
      <c r="N613" s="210"/>
      <c r="O613" s="210"/>
      <c r="P613" s="211">
        <f>SUM(P614:P619)</f>
        <v>0</v>
      </c>
      <c r="Q613" s="210"/>
      <c r="R613" s="211">
        <f>SUM(R614:R619)</f>
        <v>0.070000000000000007</v>
      </c>
      <c r="S613" s="210"/>
      <c r="T613" s="212">
        <f>SUM(T614:T619)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13" t="s">
        <v>89</v>
      </c>
      <c r="AT613" s="214" t="s">
        <v>78</v>
      </c>
      <c r="AU613" s="214" t="s">
        <v>87</v>
      </c>
      <c r="AY613" s="213" t="s">
        <v>124</v>
      </c>
      <c r="BK613" s="215">
        <f>SUM(BK614:BK619)</f>
        <v>0</v>
      </c>
    </row>
    <row r="614" s="2" customFormat="1" ht="21.75" customHeight="1">
      <c r="A614" s="37"/>
      <c r="B614" s="38"/>
      <c r="C614" s="218" t="s">
        <v>954</v>
      </c>
      <c r="D614" s="218" t="s">
        <v>127</v>
      </c>
      <c r="E614" s="219" t="s">
        <v>955</v>
      </c>
      <c r="F614" s="220" t="s">
        <v>956</v>
      </c>
      <c r="G614" s="221" t="s">
        <v>223</v>
      </c>
      <c r="H614" s="222">
        <v>5</v>
      </c>
      <c r="I614" s="223"/>
      <c r="J614" s="224">
        <f>ROUND(I614*H614,2)</f>
        <v>0</v>
      </c>
      <c r="K614" s="225"/>
      <c r="L614" s="43"/>
      <c r="M614" s="226" t="s">
        <v>1</v>
      </c>
      <c r="N614" s="227" t="s">
        <v>44</v>
      </c>
      <c r="O614" s="90"/>
      <c r="P614" s="228">
        <f>O614*H614</f>
        <v>0</v>
      </c>
      <c r="Q614" s="228">
        <v>0</v>
      </c>
      <c r="R614" s="228">
        <f>Q614*H614</f>
        <v>0</v>
      </c>
      <c r="S614" s="228">
        <v>0</v>
      </c>
      <c r="T614" s="229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230" t="s">
        <v>285</v>
      </c>
      <c r="AT614" s="230" t="s">
        <v>127</v>
      </c>
      <c r="AU614" s="230" t="s">
        <v>89</v>
      </c>
      <c r="AY614" s="16" t="s">
        <v>124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6" t="s">
        <v>87</v>
      </c>
      <c r="BK614" s="231">
        <f>ROUND(I614*H614,2)</f>
        <v>0</v>
      </c>
      <c r="BL614" s="16" t="s">
        <v>285</v>
      </c>
      <c r="BM614" s="230" t="s">
        <v>957</v>
      </c>
    </row>
    <row r="615" s="13" customFormat="1">
      <c r="A615" s="13"/>
      <c r="B615" s="232"/>
      <c r="C615" s="233"/>
      <c r="D615" s="234" t="s">
        <v>133</v>
      </c>
      <c r="E615" s="235" t="s">
        <v>1</v>
      </c>
      <c r="F615" s="236" t="s">
        <v>919</v>
      </c>
      <c r="G615" s="233"/>
      <c r="H615" s="237">
        <v>1</v>
      </c>
      <c r="I615" s="238"/>
      <c r="J615" s="233"/>
      <c r="K615" s="233"/>
      <c r="L615" s="239"/>
      <c r="M615" s="240"/>
      <c r="N615" s="241"/>
      <c r="O615" s="241"/>
      <c r="P615" s="241"/>
      <c r="Q615" s="241"/>
      <c r="R615" s="241"/>
      <c r="S615" s="241"/>
      <c r="T615" s="24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3" t="s">
        <v>133</v>
      </c>
      <c r="AU615" s="243" t="s">
        <v>89</v>
      </c>
      <c r="AV615" s="13" t="s">
        <v>89</v>
      </c>
      <c r="AW615" s="13" t="s">
        <v>35</v>
      </c>
      <c r="AX615" s="13" t="s">
        <v>79</v>
      </c>
      <c r="AY615" s="243" t="s">
        <v>124</v>
      </c>
    </row>
    <row r="616" s="13" customFormat="1">
      <c r="A616" s="13"/>
      <c r="B616" s="232"/>
      <c r="C616" s="233"/>
      <c r="D616" s="234" t="s">
        <v>133</v>
      </c>
      <c r="E616" s="235" t="s">
        <v>1</v>
      </c>
      <c r="F616" s="236" t="s">
        <v>920</v>
      </c>
      <c r="G616" s="233"/>
      <c r="H616" s="237">
        <v>4</v>
      </c>
      <c r="I616" s="238"/>
      <c r="J616" s="233"/>
      <c r="K616" s="233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133</v>
      </c>
      <c r="AU616" s="243" t="s">
        <v>89</v>
      </c>
      <c r="AV616" s="13" t="s">
        <v>89</v>
      </c>
      <c r="AW616" s="13" t="s">
        <v>35</v>
      </c>
      <c r="AX616" s="13" t="s">
        <v>79</v>
      </c>
      <c r="AY616" s="243" t="s">
        <v>124</v>
      </c>
    </row>
    <row r="617" s="14" customFormat="1">
      <c r="A617" s="14"/>
      <c r="B617" s="244"/>
      <c r="C617" s="245"/>
      <c r="D617" s="234" t="s">
        <v>133</v>
      </c>
      <c r="E617" s="246" t="s">
        <v>1</v>
      </c>
      <c r="F617" s="247" t="s">
        <v>134</v>
      </c>
      <c r="G617" s="245"/>
      <c r="H617" s="248">
        <v>5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133</v>
      </c>
      <c r="AU617" s="254" t="s">
        <v>89</v>
      </c>
      <c r="AV617" s="14" t="s">
        <v>135</v>
      </c>
      <c r="AW617" s="14" t="s">
        <v>35</v>
      </c>
      <c r="AX617" s="14" t="s">
        <v>87</v>
      </c>
      <c r="AY617" s="254" t="s">
        <v>124</v>
      </c>
    </row>
    <row r="618" s="2" customFormat="1" ht="16.5" customHeight="1">
      <c r="A618" s="37"/>
      <c r="B618" s="38"/>
      <c r="C618" s="262" t="s">
        <v>958</v>
      </c>
      <c r="D618" s="262" t="s">
        <v>226</v>
      </c>
      <c r="E618" s="263" t="s">
        <v>959</v>
      </c>
      <c r="F618" s="264" t="s">
        <v>960</v>
      </c>
      <c r="G618" s="265" t="s">
        <v>303</v>
      </c>
      <c r="H618" s="266">
        <v>0.070000000000000007</v>
      </c>
      <c r="I618" s="267"/>
      <c r="J618" s="268">
        <f>ROUND(I618*H618,2)</f>
        <v>0</v>
      </c>
      <c r="K618" s="269"/>
      <c r="L618" s="270"/>
      <c r="M618" s="271" t="s">
        <v>1</v>
      </c>
      <c r="N618" s="272" t="s">
        <v>44</v>
      </c>
      <c r="O618" s="90"/>
      <c r="P618" s="228">
        <f>O618*H618</f>
        <v>0</v>
      </c>
      <c r="Q618" s="228">
        <v>1</v>
      </c>
      <c r="R618" s="228">
        <f>Q618*H618</f>
        <v>0.070000000000000007</v>
      </c>
      <c r="S618" s="228">
        <v>0</v>
      </c>
      <c r="T618" s="229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230" t="s">
        <v>371</v>
      </c>
      <c r="AT618" s="230" t="s">
        <v>226</v>
      </c>
      <c r="AU618" s="230" t="s">
        <v>89</v>
      </c>
      <c r="AY618" s="16" t="s">
        <v>124</v>
      </c>
      <c r="BE618" s="231">
        <f>IF(N618="základní",J618,0)</f>
        <v>0</v>
      </c>
      <c r="BF618" s="231">
        <f>IF(N618="snížená",J618,0)</f>
        <v>0</v>
      </c>
      <c r="BG618" s="231">
        <f>IF(N618="zákl. přenesená",J618,0)</f>
        <v>0</v>
      </c>
      <c r="BH618" s="231">
        <f>IF(N618="sníž. přenesená",J618,0)</f>
        <v>0</v>
      </c>
      <c r="BI618" s="231">
        <f>IF(N618="nulová",J618,0)</f>
        <v>0</v>
      </c>
      <c r="BJ618" s="16" t="s">
        <v>87</v>
      </c>
      <c r="BK618" s="231">
        <f>ROUND(I618*H618,2)</f>
        <v>0</v>
      </c>
      <c r="BL618" s="16" t="s">
        <v>285</v>
      </c>
      <c r="BM618" s="230" t="s">
        <v>961</v>
      </c>
    </row>
    <row r="619" s="13" customFormat="1">
      <c r="A619" s="13"/>
      <c r="B619" s="232"/>
      <c r="C619" s="233"/>
      <c r="D619" s="234" t="s">
        <v>133</v>
      </c>
      <c r="E619" s="233"/>
      <c r="F619" s="236" t="s">
        <v>962</v>
      </c>
      <c r="G619" s="233"/>
      <c r="H619" s="237">
        <v>0.070000000000000007</v>
      </c>
      <c r="I619" s="238"/>
      <c r="J619" s="233"/>
      <c r="K619" s="233"/>
      <c r="L619" s="239"/>
      <c r="M619" s="274"/>
      <c r="N619" s="275"/>
      <c r="O619" s="275"/>
      <c r="P619" s="275"/>
      <c r="Q619" s="275"/>
      <c r="R619" s="275"/>
      <c r="S619" s="275"/>
      <c r="T619" s="27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133</v>
      </c>
      <c r="AU619" s="243" t="s">
        <v>89</v>
      </c>
      <c r="AV619" s="13" t="s">
        <v>89</v>
      </c>
      <c r="AW619" s="13" t="s">
        <v>4</v>
      </c>
      <c r="AX619" s="13" t="s">
        <v>87</v>
      </c>
      <c r="AY619" s="243" t="s">
        <v>124</v>
      </c>
    </row>
    <row r="620" s="2" customFormat="1" ht="6.96" customHeight="1">
      <c r="A620" s="37"/>
      <c r="B620" s="65"/>
      <c r="C620" s="66"/>
      <c r="D620" s="66"/>
      <c r="E620" s="66"/>
      <c r="F620" s="66"/>
      <c r="G620" s="66"/>
      <c r="H620" s="66"/>
      <c r="I620" s="66"/>
      <c r="J620" s="66"/>
      <c r="K620" s="66"/>
      <c r="L620" s="43"/>
      <c r="M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</row>
  </sheetData>
  <sheetProtection sheet="1" autoFilter="0" formatColumns="0" formatRows="0" objects="1" scenarios="1" spinCount="100000" saltValue="Zyvq7MLfPjwembpNLO5e6ESgRR3+UDFhdSMzaOtT6PMI+eKYIsnd160+ybReKxBotebrTIfuBrS41QECq5cBPQ==" hashValue="Rzq8JUX8IPPC+60kHX+JjF8Lz6rHS4QeDXs65BVxiOry36CnzkpdxPfDlHvfGW4HYn3GIf+RtB4RI7oZXXcy8A==" algorithmName="SHA-512" password="CC35"/>
  <autoFilter ref="C135:K619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Vit Trefil</dc:creator>
  <cp:lastModifiedBy>Vit Trefil</cp:lastModifiedBy>
  <dcterms:created xsi:type="dcterms:W3CDTF">2026-02-18T14:12:15Z</dcterms:created>
  <dcterms:modified xsi:type="dcterms:W3CDTF">2026-02-18T14:12:18Z</dcterms:modified>
</cp:coreProperties>
</file>